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5.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metadata.xml" ContentType="application/vnd.openxmlformats-officedocument.spreadsheetml.sheetMetadata+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activeX/activeX1.xml" ContentType="application/vnd.ms-office.activeX+xml"/>
  <Override PartName="/xl/activeX/activeX1.bin" ContentType="application/vnd.ms-office.activeX"/>
  <Override PartName="/xl/ctrlProps/ctrlProp1.xml" ContentType="application/vnd.ms-excel.controlproperties+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14.bin" ContentType="application/vnd.ms-office.activeX"/>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activeX/activeX13.bin" ContentType="application/vnd.ms-office.activeX"/>
  <Override PartName="/xl/activeX/activeX13.xml" ContentType="application/vnd.ms-office.activeX+xml"/>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2.bin" ContentType="application/vnd.ms-office.activeX"/>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14.xml" ContentType="application/vnd.ms-office.activeX+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alotaibi.c\Desktop\نماذج\"/>
    </mc:Choice>
  </mc:AlternateContent>
  <xr:revisionPtr revIDLastSave="0" documentId="13_ncr:1_{C10844B7-AD9D-4904-8B50-0E68A52599FE}" xr6:coauthVersionLast="47" xr6:coauthVersionMax="47" xr10:uidLastSave="{00000000-0000-0000-0000-000000000000}"/>
  <workbookProtection workbookAlgorithmName="SHA-512" workbookHashValue="dO3XCHlL1xHh1rPcg4Khe/LI63cKhzcbcJL5AM2uoxKQG+OcoQ94WQIvr4Y5lNOulFfXaWfdstj8exkPnU5odQ==" workbookSaltValue="frHVuucEizaYBWdkvMr0dA==" workbookSpinCount="100000" lockStructure="1"/>
  <bookViews>
    <workbookView xWindow="-28920" yWindow="630" windowWidth="29040" windowHeight="15720" activeTab="1" xr2:uid="{5F093B34-D84D-459F-B424-872200F9B6BD}"/>
  </bookViews>
  <sheets>
    <sheet name="القدرة الفنية" sheetId="10" r:id="rId1"/>
    <sheet name="برنامج العمل" sheetId="1" r:id="rId2"/>
    <sheet name="خطة الأثر الإجتماعي " sheetId="6" r:id="rId3"/>
    <sheet name="خطة الأثر البيئي" sheetId="4" r:id="rId4"/>
    <sheet name="الرخص و المعادن" sheetId="3" state="hidden" r:id="rId5"/>
    <sheet name="قائمة برنامج العمل" sheetId="8" state="hidden" r:id="rId6"/>
    <sheet name="قائمة خطة الأثر الإجتماعي" sheetId="7" state="hidden" r:id="rId7"/>
    <sheet name="قائمة المعادن" sheetId="2" state="hidden" r:id="rId8"/>
  </sheets>
  <definedNames>
    <definedName name="_Hlk130941291" localSheetId="6">'قائمة خطة الأثر الإجتماعي'!#REF!</definedName>
    <definedName name="_Hlk59108911" localSheetId="4">'الرخص و المعادن'!$B$28</definedName>
    <definedName name="_Ref52341320" localSheetId="4">'الرخص و المعادن'!$B$28</definedName>
    <definedName name="_Toc127284646" localSheetId="2">'خطة الأثر الإجتماعي '!$A$196</definedName>
    <definedName name="فئة_أ">'قائمة المعادن'!$B$2:$B$44</definedName>
    <definedName name="فئة_ب">'قائمة المعادن'!$D$2:$D$37</definedName>
    <definedName name="فئة_ج">'قائمة المعادن'!$F$2:$F$10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6" i="1" l="1"/>
  <c r="G286" i="1" s="1"/>
  <c r="D295" i="1" s="1"/>
  <c r="F285" i="1"/>
  <c r="G285" i="1" s="1"/>
  <c r="D294" i="1" s="1"/>
  <c r="F284" i="1"/>
  <c r="G284" i="1" s="1"/>
  <c r="D293" i="1" s="1"/>
  <c r="F283" i="1"/>
  <c r="G283" i="1" s="1"/>
  <c r="D292" i="1" s="1"/>
  <c r="C295" i="1"/>
  <c r="C294" i="1"/>
  <c r="C293" i="1"/>
  <c r="C292" i="1"/>
  <c r="F239" i="1"/>
  <c r="F134" i="6"/>
  <c r="E134" i="6"/>
  <c r="E295" i="1" l="1"/>
  <c r="G219" i="1"/>
  <c r="G218" i="1"/>
  <c r="G217" i="1"/>
  <c r="G215" i="1"/>
  <c r="G214" i="1"/>
  <c r="G213" i="1"/>
  <c r="G211" i="1"/>
  <c r="G210" i="1"/>
  <c r="G209" i="1"/>
  <c r="G207" i="1"/>
  <c r="G206" i="1"/>
  <c r="G205" i="1"/>
  <c r="G208" i="1" s="1"/>
  <c r="G202" i="1"/>
  <c r="G203" i="1"/>
  <c r="G201" i="1"/>
  <c r="F303" i="1"/>
  <c r="F301" i="1"/>
  <c r="F353" i="1"/>
  <c r="F352" i="1"/>
  <c r="F351" i="1"/>
  <c r="F350" i="1"/>
  <c r="F349" i="1"/>
  <c r="F348" i="1"/>
  <c r="F347" i="1"/>
  <c r="E294" i="1"/>
  <c r="E293" i="1"/>
  <c r="E292" i="1"/>
  <c r="C291" i="1"/>
  <c r="F282" i="1"/>
  <c r="G195" i="1"/>
  <c r="G194" i="1"/>
  <c r="G193" i="1"/>
  <c r="G191" i="1"/>
  <c r="G190" i="1"/>
  <c r="G189" i="1"/>
  <c r="G187" i="1"/>
  <c r="G186" i="1"/>
  <c r="G185" i="1"/>
  <c r="G183" i="1"/>
  <c r="G182" i="1"/>
  <c r="G181" i="1"/>
  <c r="G178" i="1"/>
  <c r="G179" i="1"/>
  <c r="D118" i="6"/>
  <c r="F106" i="1"/>
  <c r="F105" i="1"/>
  <c r="F104" i="1"/>
  <c r="F102" i="1"/>
  <c r="F101" i="1"/>
  <c r="F100" i="1"/>
  <c r="F98" i="1"/>
  <c r="F97" i="1"/>
  <c r="F96" i="1"/>
  <c r="F94" i="1"/>
  <c r="F93" i="1"/>
  <c r="F92" i="1"/>
  <c r="F89" i="1"/>
  <c r="F90" i="1"/>
  <c r="F118" i="1"/>
  <c r="F117" i="1"/>
  <c r="F116" i="1"/>
  <c r="F115" i="1"/>
  <c r="F114" i="1"/>
  <c r="F127" i="1"/>
  <c r="F126" i="1"/>
  <c r="F125" i="1"/>
  <c r="F124" i="1"/>
  <c r="F123" i="1"/>
  <c r="F136" i="1"/>
  <c r="F135" i="1"/>
  <c r="F134" i="1"/>
  <c r="F133" i="1"/>
  <c r="F132" i="1"/>
  <c r="F145" i="1"/>
  <c r="F144" i="1"/>
  <c r="F143" i="1"/>
  <c r="F142" i="1"/>
  <c r="F141" i="1"/>
  <c r="F151" i="1"/>
  <c r="F152" i="1"/>
  <c r="F153" i="1"/>
  <c r="F154" i="1"/>
  <c r="F169" i="1"/>
  <c r="F170" i="1"/>
  <c r="F171" i="1"/>
  <c r="F172" i="1"/>
  <c r="F160" i="1"/>
  <c r="F161" i="1"/>
  <c r="F162" i="1"/>
  <c r="F163" i="1"/>
  <c r="F243" i="1"/>
  <c r="F242" i="1"/>
  <c r="F241" i="1"/>
  <c r="F238" i="1"/>
  <c r="F237" i="1"/>
  <c r="F235" i="1"/>
  <c r="F234" i="1"/>
  <c r="F233" i="1"/>
  <c r="F231" i="1"/>
  <c r="F230" i="1"/>
  <c r="F229" i="1"/>
  <c r="F226" i="1"/>
  <c r="F227" i="1"/>
  <c r="F267" i="1"/>
  <c r="F266" i="1"/>
  <c r="F265" i="1"/>
  <c r="F263" i="1"/>
  <c r="F262" i="1"/>
  <c r="F261" i="1"/>
  <c r="F259" i="1"/>
  <c r="F258" i="1"/>
  <c r="F257" i="1"/>
  <c r="F255" i="1"/>
  <c r="F254" i="1"/>
  <c r="F253" i="1"/>
  <c r="F250" i="1"/>
  <c r="F251" i="1"/>
  <c r="F88" i="1"/>
  <c r="G134" i="6"/>
  <c r="H45" i="10"/>
  <c r="H46" i="10" s="1"/>
  <c r="G220" i="1" l="1"/>
  <c r="G216" i="1"/>
  <c r="G212" i="1"/>
  <c r="F309" i="1"/>
  <c r="F306" i="1"/>
  <c r="F305" i="1"/>
  <c r="F308" i="1"/>
  <c r="F302" i="1"/>
  <c r="F304" i="1"/>
  <c r="G184" i="1"/>
  <c r="G192" i="1"/>
  <c r="G196" i="1"/>
  <c r="G188" i="1"/>
  <c r="F91" i="1"/>
  <c r="F307" i="1" l="1"/>
  <c r="F310" i="1"/>
  <c r="G204" i="1"/>
  <c r="G221" i="1" s="1"/>
  <c r="G177" i="1"/>
  <c r="G180" i="1" s="1"/>
  <c r="G197" i="1" s="1"/>
  <c r="F312" i="1" l="1"/>
  <c r="F313" i="1"/>
  <c r="F311" i="1"/>
  <c r="G45" i="10"/>
  <c r="F314" i="1" l="1"/>
  <c r="F318" i="1"/>
  <c r="F315" i="1"/>
  <c r="G47" i="10"/>
  <c r="F225" i="1"/>
  <c r="F323" i="1" l="1"/>
  <c r="F316" i="1"/>
  <c r="F319" i="1"/>
  <c r="F322" i="1"/>
  <c r="F317" i="1"/>
  <c r="F119" i="1"/>
  <c r="F137" i="1"/>
  <c r="C296" i="1"/>
  <c r="G282" i="1"/>
  <c r="E287" i="1"/>
  <c r="C278" i="1"/>
  <c r="F249" i="1"/>
  <c r="F159" i="1"/>
  <c r="E118" i="6"/>
  <c r="F168" i="1"/>
  <c r="F150" i="1"/>
  <c r="G118" i="6"/>
  <c r="K118" i="6"/>
  <c r="J118" i="6"/>
  <c r="I118" i="6"/>
  <c r="H118" i="6"/>
  <c r="H134" i="6"/>
  <c r="I134" i="6"/>
  <c r="J134" i="6"/>
  <c r="K134" i="6"/>
  <c r="I6" i="2" a="1"/>
  <c r="F321" i="1" l="1"/>
  <c r="F331" i="1"/>
  <c r="F320" i="1"/>
  <c r="F328" i="1"/>
  <c r="F287" i="1"/>
  <c r="F260" i="1"/>
  <c r="F232" i="1"/>
  <c r="F99" i="1"/>
  <c r="F240" i="1"/>
  <c r="F103" i="1"/>
  <c r="F256" i="1"/>
  <c r="F95" i="1"/>
  <c r="F268" i="1"/>
  <c r="F244" i="1"/>
  <c r="F107" i="1"/>
  <c r="F252" i="1"/>
  <c r="F236" i="1"/>
  <c r="F228" i="1"/>
  <c r="F264" i="1"/>
  <c r="F164" i="1"/>
  <c r="F173" i="1"/>
  <c r="F128" i="1"/>
  <c r="F146" i="1"/>
  <c r="F155" i="1"/>
  <c r="F336" i="1" l="1"/>
  <c r="F341" i="1"/>
  <c r="F324" i="1"/>
  <c r="F335" i="1"/>
  <c r="F330" i="1"/>
  <c r="F325" i="1"/>
  <c r="F344" i="1" s="1"/>
  <c r="D291" i="1"/>
  <c r="D287" i="1"/>
  <c r="C287" i="1"/>
  <c r="F108" i="1"/>
  <c r="F269" i="1"/>
  <c r="F245" i="1"/>
  <c r="F343" i="1" l="1"/>
  <c r="F342" i="1"/>
  <c r="F346" i="1"/>
  <c r="F345" i="1"/>
  <c r="F337" i="1"/>
  <c r="F339" i="1"/>
  <c r="F327" i="1"/>
  <c r="F334" i="1"/>
  <c r="F329" i="1"/>
  <c r="F338" i="1" s="1"/>
  <c r="F340" i="1" s="1"/>
  <c r="D296" i="1"/>
  <c r="G287" i="1"/>
  <c r="E291" i="1"/>
  <c r="E296" i="1" s="1"/>
  <c r="F326" i="1" l="1"/>
  <c r="F333" i="1"/>
  <c r="F33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<sst xmlns="http://schemas.openxmlformats.org/spreadsheetml/2006/main" count="788" uniqueCount="631">
  <si>
    <t>القدرة الفنية</t>
  </si>
  <si>
    <t>ملحق رقم 7 من اللائحة التنفيذية لنظام الإستثمار التعديني</t>
  </si>
  <si>
    <t>عدد رخص الكشف</t>
  </si>
  <si>
    <t>الحد الأدنى لعدد الخبرات الفنية والذين يعملون بعقود مباشرة مع طالب الرخصة.</t>
  </si>
  <si>
    <t>الخبرات الفنية المحتسبة بالحد الأدنى</t>
  </si>
  <si>
    <t>تعريف بالخبرات الفنية والحد الأدنى المطلوب منها، لكل عدد محدد من طلبات رخص الكشف:</t>
  </si>
  <si>
    <r>
      <t xml:space="preserve">
</t>
    </r>
    <r>
      <rPr>
        <b/>
        <u/>
        <sz val="22"/>
        <color theme="5" tint="0.39997558519241921"/>
        <rFont val="Sakkal Majalla"/>
      </rPr>
      <t>جيولوجي مبتدئ:</t>
    </r>
    <r>
      <rPr>
        <b/>
        <sz val="22"/>
        <color theme="5" tint="0.39997558519241921"/>
        <rFont val="Sakkal Majalla"/>
      </rPr>
      <t xml:space="preserve"> </t>
    </r>
    <r>
      <rPr>
        <b/>
        <sz val="22"/>
        <color theme="1"/>
        <rFont val="Sakkal Majalla"/>
      </rPr>
      <t xml:space="preserve">هو من يحمل درجة علمية في علم الجيولوجيا مثل الجيوفيزياء والجيوكيمياء وغيرها. 
</t>
    </r>
    <r>
      <rPr>
        <b/>
        <sz val="22"/>
        <color rgb="FFC00000"/>
        <rFont val="Sakkal Majalla"/>
      </rPr>
      <t>* توصي الوزارة جميع مقدمي طلب رخصة الكشف بإعطاء الأولوية لتوظيف السعوديين في وظائف جيولوجيين مبتدئين.</t>
    </r>
    <r>
      <rPr>
        <b/>
        <sz val="22"/>
        <color theme="1"/>
        <rFont val="Sakkal Majalla"/>
      </rPr>
      <t xml:space="preserve">
</t>
    </r>
    <r>
      <rPr>
        <b/>
        <u/>
        <sz val="22"/>
        <color theme="5" tint="0.39997558519241921"/>
        <rFont val="Sakkal Majalla"/>
      </rPr>
      <t>جيولوجي:</t>
    </r>
    <r>
      <rPr>
        <b/>
        <sz val="22"/>
        <color theme="1"/>
        <rFont val="Sakkal Majalla"/>
      </rPr>
      <t xml:space="preserve"> هو من يحمل درجة علمية في علم الجيولوجيا مثل الجيوفيزياء والجيوكيمياء وغيرها، وبخبرة عملية لا تقل عن خمس سنوات في مجال الاستكشاف. 
</t>
    </r>
    <r>
      <rPr>
        <b/>
        <u/>
        <sz val="22"/>
        <color theme="5" tint="0.39997558519241921"/>
        <rFont val="Sakkal Majalla"/>
      </rPr>
      <t>كبير جيولوجيين:</t>
    </r>
    <r>
      <rPr>
        <b/>
        <sz val="22"/>
        <color theme="1"/>
        <rFont val="Sakkal Majalla"/>
      </rPr>
      <t xml:space="preserve"> هو من يحمل درجة علمية في علم الجيولوجيا مثل الجيوفيزياء والجيوكيمياء وغيرها، وبخبرة عملية لا تقل عن ثمان سنوات في مجال الاستكشاف. 
</t>
    </r>
    <r>
      <rPr>
        <b/>
        <u/>
        <sz val="22"/>
        <color theme="5" tint="0.39997558519241921"/>
        <rFont val="Sakkal Majalla"/>
      </rPr>
      <t>مدير عمليات الاستكشاف:</t>
    </r>
    <r>
      <rPr>
        <b/>
        <sz val="22"/>
        <color theme="1"/>
        <rFont val="Sakkal Majalla"/>
      </rPr>
      <t xml:space="preserve"> هو من يحمل درجة علمية في علم الجيولوجيا مثل الجيوفيزياء والجيوكيمياء وغيرها، </t>
    </r>
    <r>
      <rPr>
        <b/>
        <u/>
        <sz val="22"/>
        <color theme="1"/>
        <rFont val="Sakkal Majalla"/>
      </rPr>
      <t>وبخبرة عملية لا تقل عن عشر سنوات في مجال الاستكشاف، وفي حال لم يكن لديه خبرة عملية ذات صلة في المعادن المشمولة بالرخصة</t>
    </r>
    <r>
      <rPr>
        <b/>
        <sz val="22"/>
        <color theme="1"/>
        <rFont val="Sakkal Majalla"/>
      </rPr>
      <t>، فيجب على مقدم الطلب أن يتعهد بتأمين الخبرات العملية الإضافية لاستكشاف المعدن المشمول بالرخصة وفقاً لما يتم تحديده في خطة العمل.</t>
    </r>
  </si>
  <si>
    <t>عدد (1) جيولوجي فما أعلى</t>
  </si>
  <si>
    <t>5-3</t>
  </si>
  <si>
    <t>عدد (1) كبير جيولوجيين فما أعلى</t>
  </si>
  <si>
    <t>15-6</t>
  </si>
  <si>
    <t>عدد (1) جيولوجي مبتدئ فما أعلى</t>
  </si>
  <si>
    <r>
      <t>عدد (1)</t>
    </r>
    <r>
      <rPr>
        <sz val="22"/>
        <color theme="1"/>
        <rFont val="Sakkal Majalla"/>
      </rPr>
      <t xml:space="preserve"> </t>
    </r>
    <r>
      <rPr>
        <b/>
        <sz val="22"/>
        <color theme="1"/>
        <rFont val="Sakkal Majalla"/>
      </rPr>
      <t>كبير جيولوجيين فما أعلى</t>
    </r>
  </si>
  <si>
    <t>عدد (1) مدير عمليات استكشاف</t>
  </si>
  <si>
    <t>25-16</t>
  </si>
  <si>
    <t>عدد (2) جيولوجي مبتدئ فما أعلى</t>
  </si>
  <si>
    <t>عدد (3) جيولوجي فما أعلى</t>
  </si>
  <si>
    <r>
      <t>عدد (2)</t>
    </r>
    <r>
      <rPr>
        <sz val="22"/>
        <color theme="1"/>
        <rFont val="Sakkal Majalla"/>
      </rPr>
      <t xml:space="preserve"> </t>
    </r>
    <r>
      <rPr>
        <b/>
        <sz val="22"/>
        <color theme="1"/>
        <rFont val="Sakkal Majalla"/>
      </rPr>
      <t>كبير جيولوجيين فما أعلى</t>
    </r>
  </si>
  <si>
    <t>26 فأعلى</t>
  </si>
  <si>
    <t>تقييم الطلبات من لجنة فنية تشكل لهذا الغرض</t>
  </si>
  <si>
    <t>معلومات الشركة</t>
  </si>
  <si>
    <t xml:space="preserve"> معلومات  الشركة </t>
  </si>
  <si>
    <t xml:space="preserve"> اسم الشركة </t>
  </si>
  <si>
    <t xml:space="preserve">  اسم مالك الشركة أو المسؤول التنفيذي</t>
  </si>
  <si>
    <t xml:space="preserve"> رقم الهوية لمالك الشركة أو المسؤول التنفيذي </t>
  </si>
  <si>
    <t>فئة المعادن</t>
  </si>
  <si>
    <t xml:space="preserve"> نوع المعادن </t>
  </si>
  <si>
    <t>رخص الكشف والجيولوجيين</t>
  </si>
  <si>
    <t>عدد الجيولوجيين</t>
  </si>
  <si>
    <r>
      <t xml:space="preserve"> عدد رخص  الكشف المملوكة للشركة</t>
    </r>
    <r>
      <rPr>
        <b/>
        <sz val="24"/>
        <color rgb="FFFF0000"/>
        <rFont val="Sakkal Majalla"/>
      </rPr>
      <t xml:space="preserve"> (لحد 25 رخصة كشف)</t>
    </r>
    <r>
      <rPr>
        <sz val="24"/>
        <rFont val="Sakkal Majalla"/>
      </rPr>
      <t xml:space="preserve">  </t>
    </r>
  </si>
  <si>
    <t xml:space="preserve"> عدد طلبات رخص الكشف </t>
  </si>
  <si>
    <t xml:space="preserve"> عدد الجيولوجين لعمليات الكشف  </t>
  </si>
  <si>
    <t>مجموع عدد الرخص المملوكة للشركة وطلبات رخص الكشف وعدد الجيولوجيين الموظفين في الشركة</t>
  </si>
  <si>
    <t>بناء على عدد الجيولوجيين التابعين للشركة فالعدد الإجمالي المستحق لرخص الكشف</t>
  </si>
  <si>
    <t>بناء على عدد الرخص المملوكة للشركة وطلبات رخص الكشف فعدد الجيولوجيين المطلوب</t>
  </si>
  <si>
    <t>الوثائق الداعمة لإثبات القدرة الفنية</t>
  </si>
  <si>
    <t>Check</t>
  </si>
  <si>
    <t xml:space="preserve"> توفير الهيكل التوظيفي لقسم الكشف    </t>
  </si>
  <si>
    <t xml:space="preserve">
 نسخة محدثة من السيرة الذاتية للجيولوجي المختص لأعمال الاستكشاف و شهادة الخبرة 
 </t>
  </si>
  <si>
    <t xml:space="preserve"> الشهادات العلمية لموظف الشركة لتخصص علوم الأرض </t>
  </si>
  <si>
    <t xml:space="preserve">  عقد قوى، لكل جيولوجي وذلك لأثبات التوظيف </t>
  </si>
  <si>
    <t xml:space="preserve">تعبئة الجدول أدناه بالمعلومات المطلوبة عن الجيولوجي المختص  </t>
  </si>
  <si>
    <t>جدول المعلومات المطلوبة عن الجيولوجي المختص</t>
  </si>
  <si>
    <r>
      <t xml:space="preserve">تحميل المستندات المطلوبة للقدرة الفنية  
</t>
    </r>
    <r>
      <rPr>
        <b/>
        <sz val="18"/>
        <color rgb="FFFF0000"/>
        <rFont val="Sakkal Majalla"/>
      </rPr>
      <t>(جميع المستندات المطلوبة يجب أن يتم تحميلها عبر المنصة في "</t>
    </r>
    <r>
      <rPr>
        <b/>
        <u/>
        <sz val="18"/>
        <color rgb="FFFF0000"/>
        <rFont val="Sakkal Majalla"/>
      </rPr>
      <t>المرفقات</t>
    </r>
    <r>
      <rPr>
        <b/>
        <sz val="18"/>
        <color rgb="FFFF0000"/>
        <rFont val="Sakkal Majalla"/>
      </rPr>
      <t>")</t>
    </r>
  </si>
  <si>
    <t>#</t>
  </si>
  <si>
    <t xml:space="preserve">Name
 الاسم </t>
  </si>
  <si>
    <t xml:space="preserve">Nationality 
الجنسية </t>
  </si>
  <si>
    <t xml:space="preserve">Qualification
  المؤهل العلمي </t>
  </si>
  <si>
    <t>Majore
 التخصص</t>
  </si>
  <si>
    <t>Total years of experince
 عدد سنين الخبرة</t>
  </si>
  <si>
    <t xml:space="preserve">No. of years with the company
 عدد سنين الخبرة في الشركة </t>
  </si>
  <si>
    <t xml:space="preserve">Type of menirals
الخبرة في نوع المعادن </t>
  </si>
  <si>
    <t>Current Position
  التصنيف الوظيفي حسب اللائحة</t>
  </si>
  <si>
    <t>Previous Jobs
 الوظيفة السابقة</t>
  </si>
  <si>
    <r>
      <t xml:space="preserve">الشهادة العلمية
</t>
    </r>
    <r>
      <rPr>
        <b/>
        <sz val="18"/>
        <color rgb="FFFF0000"/>
        <rFont val="Sakkal Majalla"/>
      </rPr>
      <t>(متطلب إلزامي)</t>
    </r>
  </si>
  <si>
    <r>
      <t xml:space="preserve">السيرة الذاتية
</t>
    </r>
    <r>
      <rPr>
        <b/>
        <sz val="18"/>
        <color rgb="FFFF0000"/>
        <rFont val="Sakkal Majalla"/>
      </rPr>
      <t xml:space="preserve">(متطلب إلزامي) </t>
    </r>
  </si>
  <si>
    <r>
      <t xml:space="preserve">عقد قوى
</t>
    </r>
    <r>
      <rPr>
        <b/>
        <sz val="18"/>
        <color rgb="FFFF0000"/>
        <rFont val="Sakkal Majalla"/>
      </rPr>
      <t>(متطلب إلزامي)</t>
    </r>
  </si>
  <si>
    <r>
      <t xml:space="preserve">الخبرات السابقة
</t>
    </r>
    <r>
      <rPr>
        <b/>
        <sz val="18"/>
        <color rgb="FFFF0000"/>
        <rFont val="Sakkal Majalla"/>
      </rPr>
      <t>(إن وجد)</t>
    </r>
  </si>
  <si>
    <t>إقرار مقدم الطلب</t>
  </si>
  <si>
    <t>إقرار مقدم الطلب:</t>
  </si>
  <si>
    <r>
      <rPr>
        <b/>
        <sz val="20"/>
        <color theme="1"/>
        <rFont val="Sakkal Majalla"/>
      </rPr>
      <t>أنا ، المسؤول التنفيذي لمقدم الطلب</t>
    </r>
    <r>
      <rPr>
        <sz val="20"/>
        <color theme="1"/>
        <rFont val="Sakkal Majalla"/>
      </rPr>
      <t xml:space="preserve"> ، أقر بصحة ودقة المعلومات الواردة في هذا النموذج فيما يخص بالمعلومات والمستندات والوثائق الداعمة لتوظيف الجيولوجيين في الشركة بشكل مباشر، وكذلك صحة الشهادات العلمية وشهادات الخبرة المقدمة، وأن أي تغيير أو تحديث في ما يخص ذلك سيتم الإبلاغ عنه في حينه.</t>
    </r>
  </si>
  <si>
    <t>برنامج العمل</t>
  </si>
  <si>
    <t>1. معلومات الطلب</t>
  </si>
  <si>
    <t>رقم الطلب</t>
  </si>
  <si>
    <t xml:space="preserve">تاريخ تقديم الطلب </t>
  </si>
  <si>
    <t>تاريخ أخر تحديث للطلب</t>
  </si>
  <si>
    <t xml:space="preserve">إسم موقع الرخصة </t>
  </si>
  <si>
    <t xml:space="preserve">المنطقة </t>
  </si>
  <si>
    <t>المحافظة</t>
  </si>
  <si>
    <t>تحديد داخل أو خارج المجمعات التعدينية</t>
  </si>
  <si>
    <t>مساحة الرخصة
(كيلومتر مربع)</t>
  </si>
  <si>
    <t>عدد سنوات الرخصة</t>
  </si>
  <si>
    <t>2. التبرير الفني</t>
  </si>
  <si>
    <t xml:space="preserve"> المبررات الفنية التي توضح سبب اختيار الموقع المحدد أو طبقة الأرض</t>
  </si>
  <si>
    <t>نوصي بالرجوع الى موقع هيئة المساحة الجيولوجية للإستفادة من المعلومات والبيانات الجيولوجية من خلال بوابة قاعدة المعلومات الجيولوجية الوطنية (NGD):</t>
  </si>
  <si>
    <r>
      <t xml:space="preserve">تحميل المستندات المطلوبة للمبررات الفنية </t>
    </r>
    <r>
      <rPr>
        <b/>
        <sz val="16"/>
        <color rgb="FFFF0000"/>
        <rFont val="Sakkal Majalla"/>
      </rPr>
      <t>(جميع المستندات المطلوبة يجب أن يتم تحميلها عبر المنصة في المرفقات)</t>
    </r>
  </si>
  <si>
    <t>https://ngd.sgs.gov.sa/en</t>
  </si>
  <si>
    <r>
      <t xml:space="preserve">التقرير الجيولوجي بناء على زيارة الموقع المستهدف
</t>
    </r>
    <r>
      <rPr>
        <b/>
        <sz val="12"/>
        <color rgb="FFC00000"/>
        <rFont val="Sakkal Majalla"/>
      </rPr>
      <t>(متطلب إلزامي)</t>
    </r>
  </si>
  <si>
    <r>
      <t xml:space="preserve">التقرير الجيولوجي بناء على البيانات الجيولوجية التاريخية
</t>
    </r>
    <r>
      <rPr>
        <b/>
        <sz val="12"/>
        <color rgb="FFC00000"/>
        <rFont val="Sakkal Majalla"/>
      </rPr>
      <t>(متطلب إلزامي)</t>
    </r>
  </si>
  <si>
    <r>
      <t xml:space="preserve">التقرير الجيولوجي بناء على دراسات الاستطلاع السابقة للمنطقة
</t>
    </r>
    <r>
      <rPr>
        <b/>
        <sz val="12"/>
        <color rgb="FFC00000"/>
        <rFont val="Sakkal Majalla"/>
      </rPr>
      <t>(إن وجد)</t>
    </r>
  </si>
  <si>
    <r>
      <t xml:space="preserve">الخرائط الجيولوجية/الطبوغرافية
</t>
    </r>
    <r>
      <rPr>
        <b/>
        <sz val="12"/>
        <color rgb="FFC00000"/>
        <rFont val="Sakkal Majalla"/>
      </rPr>
      <t>متطلب إلزامي)</t>
    </r>
  </si>
  <si>
    <r>
      <t xml:space="preserve">تقارير المسح الجيوفيزيائي السابقة 
</t>
    </r>
    <r>
      <rPr>
        <b/>
        <sz val="12"/>
        <color rgb="FFC00000"/>
        <rFont val="Sakkal Majalla"/>
      </rPr>
      <t>(إن وجد)</t>
    </r>
  </si>
  <si>
    <t>أخرى (إختياري)</t>
  </si>
  <si>
    <t xml:space="preserve">  الدراسات السابقة إن وجدت</t>
  </si>
  <si>
    <t xml:space="preserve">    نتائج أعمال المسح الميداني</t>
  </si>
  <si>
    <t>الهدف من إجراء المسح الميداني عند إختيار موقع الرخصة المستهدف هو جمع معلومات مبدئية وضرورية عن المنطقة لتحديد ما إذا كان الموقع يحتوي على أي مباني خاصة أو عامة أو أي مشاريع حكومية أو خاصة أو ما إذا كان الموقع فيه أعمال تعدينة سابقة داخل حدود الرخصة ويجب تقديم تقرير مفصل يتضمن صور جوية وفوتغرافية حديثة لجميع المعالم الموجودة (إن وجدت)، وتعتبر زيارة الموقع قبل إختيار الموقغ خطوة هامة جدا لإختيار الموقع المطلوب  وتثبيت ذلك في التقرير حسب المطلوب</t>
  </si>
  <si>
    <r>
      <t xml:space="preserve">تحميل التقريرالميداني بناء على زيارة الموقع داخل حدود رخصة الكشف المطلوبة 
 </t>
    </r>
    <r>
      <rPr>
        <b/>
        <sz val="12"/>
        <color rgb="FFFF0000"/>
        <rFont val="Sakkal Majalla"/>
      </rPr>
      <t>(جميع المستندات المطلوبة يجب أن يتم تحميلها عبر المنصة في المرفقات)</t>
    </r>
    <r>
      <rPr>
        <b/>
        <sz val="12"/>
        <color theme="1"/>
        <rFont val="Sakkal Majalla"/>
      </rPr>
      <t xml:space="preserve">
</t>
    </r>
    <r>
      <rPr>
        <b/>
        <sz val="12"/>
        <color rgb="FFC00000"/>
        <rFont val="Sakkal Majalla"/>
      </rPr>
      <t>(متطلب إلزامي)</t>
    </r>
  </si>
  <si>
    <r>
      <rPr>
        <b/>
        <sz val="20"/>
        <color rgb="FF00B0F0"/>
        <rFont val="Sakkal Majalla"/>
      </rPr>
      <t>الإختيار الأول:</t>
    </r>
    <r>
      <rPr>
        <sz val="20"/>
        <color theme="1"/>
        <rFont val="Sakkal Majalla"/>
      </rPr>
      <t xml:space="preserve">
تم زيارة الموقع وإجراء مسح ميداني داخل حدود الاحداثيات الجيوغرا فية لرخصة الكشف المستهدفة، وتبين عدم وجود أي ممتلكات خاصة أو عامة من مباني أو مرافق عامة أو منشأت أو مشاريع زراعية أو آبار أو أي إحداثات أو أنشطة تعدينية أو أي أنشطة أخرى، حسب التقريرالمرفق والذي يتضمن ملخص عن الزيارة الميدانية وصور جوية وفوتوغرافية حديثة.</t>
    </r>
  </si>
  <si>
    <r>
      <rPr>
        <b/>
        <sz val="20"/>
        <color rgb="FF00B0F0"/>
        <rFont val="Sakkal Majalla"/>
      </rPr>
      <t>الإختيار الثاني:</t>
    </r>
    <r>
      <rPr>
        <sz val="20"/>
        <color theme="1"/>
        <rFont val="Sakkal Majalla"/>
      </rPr>
      <t xml:space="preserve">
تم زيارة الموقع وإجراء مسح ميداني داخل حدود الاحداثيات الجيوغرا فية لرخصة الكشف المستهدفة، وتبين وجود ما يلي:</t>
    </r>
  </si>
  <si>
    <t>بعض الممتلكات الخاصة</t>
  </si>
  <si>
    <t>بعض الممتلكات العامة</t>
  </si>
  <si>
    <t>مباني خاصة</t>
  </si>
  <si>
    <t>مباني عامة</t>
  </si>
  <si>
    <t xml:space="preserve">منشأت </t>
  </si>
  <si>
    <t>مشاريع عامة</t>
  </si>
  <si>
    <t>مشاريع خاصة</t>
  </si>
  <si>
    <t>أبار</t>
  </si>
  <si>
    <t>مشاريع زراعية</t>
  </si>
  <si>
    <t>أنشطة إستغلال</t>
  </si>
  <si>
    <t>أنشطة إستكشاف</t>
  </si>
  <si>
    <t>أخرى: (تحديدها في التقرير المرفق)</t>
  </si>
  <si>
    <t>حسب التقريرالمرفق والذي يتضمن ملخص عن الزيارة الميدانية وصور جوية وفوتوغرافية حديثة والاحداثيات المتعلقة بجميع الموجودات داخل حدود الرخصة المستهدفة.</t>
  </si>
  <si>
    <t> طبيعة ونطاق عمليات الكشف والمعادن أو الرواسب المطلوبة للكشف</t>
  </si>
  <si>
    <t>3. خطة الإنفاق</t>
  </si>
  <si>
    <r>
      <rPr>
        <b/>
        <sz val="18"/>
        <color theme="8"/>
        <rFont val="Sakkal Majalla"/>
      </rPr>
      <t xml:space="preserve">توضيح: </t>
    </r>
    <r>
      <rPr>
        <b/>
        <sz val="18"/>
        <color theme="5" tint="-0.499984740745262"/>
        <rFont val="Sakkal Majalla"/>
      </rPr>
      <t xml:space="preserve">
يجب أن يعلم المستثمر مقدم طلب رخصة الكشف فئة المعادن (ا و ب)، أن قبول خطة الإنفاق من قبل الوزارة أو من ينوب عنها، هو فقط قبول للحد الأدنى للإنفاق حسب ما نصت علية اللائحة التنفيذية (المادة الثانية عشرة بعد المائة) وبالتالي فإن أعمال الكشف الحقلية والمكتبية والمخبرية لهذا البرنامج المقدم تعتبر أولية، وذلك لمعرفة تواجد المؤشرات الجبولوجية للخامات المعدنية المستهدفة من عدمها. 
وعليه يلتزم مقدم طلب رخصة الكشف زيادة أعمال الكشف في جميع المجالات للحصول على المعلومات والبيانات الجيولوجية والجيوكيميائية والجيوفيزيائية والفيزيائية والجيوتقنية والهيدرولوجية والنتائج المطلوبة لحساب الموارد الجيولوجية التعدينية والإحتياطي التعديني حسب المعايير والأصول الجيولوجية المهنية.
على طالب الرخصة الرجوع لجميع مواد النظام واللائحة التنفيذية المتعلقة بالحصول على رخصة الاستغلال (رخصة تعدين ومنجم صغير) ومنها المادة 32، 33، 42، وجميع مواد اللائحة المرتبطة بمطلبات الحصول على رخصة الإستغلال مثل المتطلبات الحقلية لإعادة التأهيل والإغلاق ومتطلبات الدراسات البيئية، وذلك لإستكمال وتحضير المتطلبات الحقلية والمعملية والمكتبية اللازمة لدراسات الجدوى الإقتصادية، لتسريع الحصول على رخصة الإستغلال وبالتالي لا يظطر مقدم الطلب تحمل تكاليف إضافية بالرجوع الى موقع الرخصة المستهدف لتنقيذ أعمال حقلية لازمة وضرورية لإستكمال متطلبات الحصول على رخصة الإستغلال.</t>
    </r>
  </si>
  <si>
    <r>
      <t xml:space="preserve">ملحوظة:
</t>
    </r>
    <r>
      <rPr>
        <b/>
        <sz val="18"/>
        <color theme="3" tint="-0.249977111117893"/>
        <rFont val="Sakkal Majalla"/>
      </rPr>
      <t xml:space="preserve">خام رمل السيلكا عالي النسبة
</t>
    </r>
    <r>
      <rPr>
        <b/>
        <sz val="18"/>
        <rFont val="Sakkal Majalla"/>
      </rPr>
      <t xml:space="preserve">على مقدم الطلب الإلتزام بالتعليمات والشروط المتعلقة بطلبات رمل السيلكا عالي النسبة
نآمل بالاطلاع على الدليل الارشادي لخام رمل السيلكا وعكس المتطلبات على برنامج العمل وأعمال الكشف وتقديم التعهدات كما هو موضح في الرابط التالي:-
</t>
    </r>
    <r>
      <rPr>
        <b/>
        <sz val="18"/>
        <color theme="8"/>
        <rFont val="Sakkal Majalla"/>
      </rPr>
      <t xml:space="preserve">على ان يتم طباعة التعهدات على الأوراق الرسمية للمنشأة وتوقيعه من الرئيس التنفيذي فقط وليس المفوض للمنشاة وارفاقها في المنصة. </t>
    </r>
    <r>
      <rPr>
        <b/>
        <sz val="18"/>
        <rFont val="Sakkal Majalla"/>
      </rPr>
      <t xml:space="preserve">
الرابط : </t>
    </r>
  </si>
  <si>
    <t>https://smsc375-my.sharepoint.com/:f:/g/personal/a_alfaeem_smsc_sa/EsutGMqIEe1IjGXfJcIVTWEBqFugD7xD70D6AijHxiI_9Q?e=cMfkNJ</t>
  </si>
  <si>
    <t>1. الدراسات الأولية / الدراسات المكتبية</t>
  </si>
  <si>
    <t>السنة</t>
  </si>
  <si>
    <t>نوع البيانات</t>
  </si>
  <si>
    <t>التكلفة/الوحدة
       / الوحدة</t>
  </si>
  <si>
    <t>العدد</t>
  </si>
  <si>
    <t xml:space="preserve">التكلفة الإجمالية 
</t>
  </si>
  <si>
    <t>السنة الأولى</t>
  </si>
  <si>
    <t>المجموع الكلي (         ) للسنة الأولى</t>
  </si>
  <si>
    <t>السنة الثانية</t>
  </si>
  <si>
    <t>المجموع الكلي (         ) للسنة الثانية</t>
  </si>
  <si>
    <t>السنة الثالثة</t>
  </si>
  <si>
    <t>المجموع الكلي (         ) للسنة الثالثة</t>
  </si>
  <si>
    <t>السنة الرابعة</t>
  </si>
  <si>
    <t>المجموع الكلي (         ) للسنة الرابعة</t>
  </si>
  <si>
    <t>السنة الخامسة</t>
  </si>
  <si>
    <t>المجموع الكلي (         ) للسنة الخامسة</t>
  </si>
  <si>
    <t xml:space="preserve">المجموع الكلي </t>
  </si>
  <si>
    <r>
      <t xml:space="preserve">هام: 
</t>
    </r>
    <r>
      <rPr>
        <b/>
        <sz val="18"/>
        <rFont val="Sakkal Majalla"/>
      </rPr>
      <t>عند تعبئة الجداول أدناه، يجب الأخذ في الإعتبار  نوع وفئة الخام المستهدف والمساحة المطلوبة في تحديد عدد ونوعية الحفر  والأعماق التي يجب أن يتم تنفيذها أثناء الأعمال الحقلية للكشف خلال مدة الطلب. وكذلك الأعمال الأخرى مثل المسح والتحليل الجيوكيميائي والإختبارات الفيزيائية  والأخذ في الإعتبار عدد العينات ونوعية التحاليل والتجارب المعملية المطلوبة لذلك.</t>
    </r>
    <r>
      <rPr>
        <b/>
        <sz val="18"/>
        <color theme="3" tint="-0.249977111117893"/>
        <rFont val="Sakkal Majalla"/>
      </rPr>
      <t xml:space="preserve">
لتفادي رد الطلب، يجب أن يتم إدخال المعلومات والبيانات الفنية بواسطة جيولوجي مختص لديه خبرة كافية في نوعية وفئة الخام المطلوب.</t>
    </r>
  </si>
  <si>
    <t>2.حفر الخنادق الإستكشافية</t>
  </si>
  <si>
    <t>عدد الخنادق</t>
  </si>
  <si>
    <t>متوسط التكلفة/المتر
    / م</t>
  </si>
  <si>
    <t>طول الخندق
متر</t>
  </si>
  <si>
    <t xml:space="preserve">المجموع الكلي        </t>
  </si>
  <si>
    <t>3.حفر الأحواض الإستكشافية (خاصة بخام الملح)</t>
  </si>
  <si>
    <t>عدد الأحواض</t>
  </si>
  <si>
    <t xml:space="preserve">طول الحوض
متر  </t>
  </si>
  <si>
    <t>4. الحفر الهوائي (AC)</t>
  </si>
  <si>
    <t>عدد الحفر الهوائي</t>
  </si>
  <si>
    <t xml:space="preserve"> متوسط الأعماق
متر</t>
  </si>
  <si>
    <t>5. حفر الدوران العكسي (RC)</t>
  </si>
  <si>
    <t>عدد حفر دوران عكسي</t>
  </si>
  <si>
    <t>6. الحفر الماسي (DD)</t>
  </si>
  <si>
    <t>عدد الحفر الماسي</t>
  </si>
  <si>
    <t>7. الحفر الجيوتقني</t>
  </si>
  <si>
    <t>عدد  الحفر  الجيوتقني</t>
  </si>
  <si>
    <t>8. الحفر الهيدرولوجي (حفر الأبار)</t>
  </si>
  <si>
    <t>عدد  الحفر الهيدرولوجي (حفر الابار)</t>
  </si>
  <si>
    <t>9. التحليل / المسح الجيوكيميائي</t>
  </si>
  <si>
    <t>نوع التحليل الجيوكيميائي</t>
  </si>
  <si>
    <t>عدد العناصر الكيميائية</t>
  </si>
  <si>
    <t>التكلفة/العينة
         / العينة</t>
  </si>
  <si>
    <t>عدد العينات</t>
  </si>
  <si>
    <t xml:space="preserve">المجموع الكلي  </t>
  </si>
  <si>
    <t>10. المسح الجيوفيزيائي</t>
  </si>
  <si>
    <t>الطرق</t>
  </si>
  <si>
    <t>المساحة المستهدفة (كم2)
       كم2</t>
  </si>
  <si>
    <t>التكلفة/المساحة (كم2)
       / كم2</t>
  </si>
  <si>
    <t>متوسط أطوال الخطوط 
كم</t>
  </si>
  <si>
    <t>11. تحاليل المختبرات المعملية الفيزيائية</t>
  </si>
  <si>
    <t>نوع التحليل الفيزيائي</t>
  </si>
  <si>
    <t>التكلفة/العينة
    / العينة</t>
  </si>
  <si>
    <t>12. الدراسات الفنية</t>
  </si>
  <si>
    <t>نوع الدراسات الفنية</t>
  </si>
  <si>
    <t>التكلفة/الدراسة
         / الدراسة</t>
  </si>
  <si>
    <t>عدد الدراسات</t>
  </si>
  <si>
    <t xml:space="preserve">13. إعادة التأهيل </t>
  </si>
  <si>
    <t xml:space="preserve">تكلفة إعادة التأهيل
</t>
  </si>
  <si>
    <t>=</t>
  </si>
  <si>
    <t>14. المصاريف الأخرى (السنوية)</t>
  </si>
  <si>
    <t xml:space="preserve">المصاريف الإدارية
</t>
  </si>
  <si>
    <t xml:space="preserve">الرواتب والأجور  والبدلات
</t>
  </si>
  <si>
    <t xml:space="preserve">الاستشارات
</t>
  </si>
  <si>
    <t xml:space="preserve">الأجور السطحية
</t>
  </si>
  <si>
    <t>15. المجموع</t>
  </si>
  <si>
    <t xml:space="preserve"> الحد الادني للانفاق السنوي للكيلومتر المربع
     / كم2</t>
  </si>
  <si>
    <t xml:space="preserve"> مجموع التكاليف الفعلية السنوية حسب برنامج العمل
 </t>
  </si>
  <si>
    <t>فرق التكاليف السنوية
         / كم2</t>
  </si>
  <si>
    <t>16. الجدول الزمني لتنفيذ أعمال الكشف</t>
  </si>
  <si>
    <t>يجب أن تتطابق أعمال الكشف المخطط تنفيذها بناء على برنامج العمل المقدم في النموذج المطور مع الجدول الزمني لتنفيذ تلك الأعمال، والذي يجب أن يكون مناسب بالنسبة لنوعية الخام المستهدف وعدد سنين الرخصة المطلوبة.</t>
  </si>
  <si>
    <t>أعمال الكشف خلال مدة الرخصة</t>
  </si>
  <si>
    <t>بداية العمل</t>
  </si>
  <si>
    <t>نهاية العمل</t>
  </si>
  <si>
    <t>مدة تنفيذ العمل (أيام)</t>
  </si>
  <si>
    <t>التاريخ المتوقع للحصول على رخصة الكشف</t>
  </si>
  <si>
    <t>مدة الرخصة المطلوبة للكشف 5 سنوات (1826 يوم)</t>
  </si>
  <si>
    <t>تجميع المعلومات الجيولوجية</t>
  </si>
  <si>
    <t>مراجعة تقارير  البعثات وهيئة المساحة الجيولوجية NGD</t>
  </si>
  <si>
    <t>الدراسات الأولية / الدراسات المكتبية</t>
  </si>
  <si>
    <t>الرفع المساحي (طبوغرافية موقع الرخصة)</t>
  </si>
  <si>
    <t>التقسيم الشبكي حسب المساحة</t>
  </si>
  <si>
    <t>تفسبر البيانات الجيولوجية</t>
  </si>
  <si>
    <t>الاستشعار عن بعد</t>
  </si>
  <si>
    <t>أخذ العينات السطحية</t>
  </si>
  <si>
    <t>المسح الجيوكيميائي للعينات السطحية</t>
  </si>
  <si>
    <t>التخريط الجيولوجي</t>
  </si>
  <si>
    <t>المسح الجيوفيزيائي</t>
  </si>
  <si>
    <t>حفر الخنادق الإستكشافية</t>
  </si>
  <si>
    <t>التحليل الجيوكيميائي لعينات الخنادق</t>
  </si>
  <si>
    <t>حفر الدوران العكسي (RC)</t>
  </si>
  <si>
    <t>التحليل الجيوكيميائي لعينات الحفر الدوران العكسي</t>
  </si>
  <si>
    <t>الحفر الماسي (DD)</t>
  </si>
  <si>
    <t>التحليل الجيوكيميائي لعينات الحفر الماسي</t>
  </si>
  <si>
    <t xml:space="preserve">تحاليل فصل التمعدنات (ميتالورجي) </t>
  </si>
  <si>
    <t>الحفر الجيوتقني</t>
  </si>
  <si>
    <t>الإختبارات المعملية الجوتقنية</t>
  </si>
  <si>
    <t xml:space="preserve"> تحاليل المختبرات المعملية الفيزيائية</t>
  </si>
  <si>
    <t>الدراسات الجيولوجية</t>
  </si>
  <si>
    <t>النمذجة ثلاثية الأبعاد لجسم الخام</t>
  </si>
  <si>
    <t>تقدير الموارد التعدينية الأولية</t>
  </si>
  <si>
    <t>تقدير الموارد التعدينية</t>
  </si>
  <si>
    <t>تقدير الإحتياطي التعديني الأولي</t>
  </si>
  <si>
    <t>تقدير الإحتياطي التعديني</t>
  </si>
  <si>
    <t>دراسة الجدوى الإقتصادية الأولية</t>
  </si>
  <si>
    <t>الدراسات المجتمعية</t>
  </si>
  <si>
    <t>دراسة الجدوى الإقتصادية متقدمة</t>
  </si>
  <si>
    <t>الحفر الهيدرولوجي (حفر الأبار)</t>
  </si>
  <si>
    <t>الدراسة الهيدرولوجية</t>
  </si>
  <si>
    <t xml:space="preserve"> إعادة التأهيل </t>
  </si>
  <si>
    <t>3. تعهد مقدم الطلب:</t>
  </si>
  <si>
    <r>
      <rPr>
        <b/>
        <sz val="20"/>
        <color theme="1"/>
        <rFont val="Sakkal Majalla"/>
      </rPr>
      <t>أنا ، المسؤول التنفيذي لمقدم الطلب ، أتعهد بالالتزام بما يلي:</t>
    </r>
    <r>
      <rPr>
        <sz val="20"/>
        <color theme="1"/>
        <rFont val="Sakkal Majalla"/>
      </rPr>
      <t xml:space="preserve">
•	بتقديم جميع المعلومات والبيانات الواردة في هذا النموذج بشكل دقيق.
•	بصحة المعلومات والبيانات المقدمة في هذا التموذج.
•	بالحد الأدني للإنفاق  لمعرفة تواجد المؤشرات الجبولوجية للخامات المعدنية المستهدفة من عدمها. وأن يلتزم بزيادة أعمال الكشف في جميع المجالات للحصول على المعلومات والبيانات الجيولوجية والجيوكيميائية والجيوفيزيائية والفيزيائية والجيوتقنية والهيدرولوجية والنتائج المطلوبة والكافية لحساب الموارد الجيولوجية التعدينية والإحتياطي التعديني حسب المعايير والأصول الجيولوجية المهنية.
•	إستكمال جميع الخانات المطلوبة لأعمال الكشف الحقلية والمكتبية والمعملية بشكل فني وإرفاق جميع المستندات الداعمة للتقارير المطلوبة الخاصة بالمبررات الفنية وتقرير المسح الميداني مثل الخرائط الجيولوجية والصور الجوية الحديثة والمسح الطبوغرافي والمسوحات الجيوفيزيائية والتقارير الجيولوجية للبعثات الجيولولوجية السابقة والمعلومات والبيانات الجيولوجية من خلال بوابة قاعدة المعلومات الجيولوجية الوطنية. 
•	أن يتم تقديم التقارير المطلوبة على مطبوعات الشركة "مقدم الطلب" المعتمدة.</t>
    </r>
  </si>
  <si>
    <t>نموذج خطة الأثر الإجتماعي</t>
  </si>
  <si>
    <t>1.  تفاصيل الموقع</t>
  </si>
  <si>
    <t>المجتمعات المحلية المحيطة بالموقع والمسافة بينهم (المدن والبلدات والقرى)</t>
  </si>
  <si>
    <t>المدن / القرى / الهجر</t>
  </si>
  <si>
    <t>المسافة عن موقع طلب رخصة الكشف (كيلومتر)</t>
  </si>
  <si>
    <t>2. قسم "التعامل مع المجتمعات المحلية في منطقة الترخيص أو المتأثرين بها وخطة معالجة الشكاوى"</t>
  </si>
  <si>
    <t>الموظف المعين لإدارة الأداء المجتمعي</t>
  </si>
  <si>
    <t>الاسم:</t>
  </si>
  <si>
    <t>الوظيفة:</t>
  </si>
  <si>
    <t>نوع الهوية:</t>
  </si>
  <si>
    <t>رقم الهوية:</t>
  </si>
  <si>
    <t>رمز الدولة:</t>
  </si>
  <si>
    <t>رقم الجوال:</t>
  </si>
  <si>
    <t>البريد الإلكتروني:</t>
  </si>
  <si>
    <t>التوقعات المحتملة للمجتمع المحلي بالقرب من الموقع المطلوب</t>
  </si>
  <si>
    <t>تتضمن التوقعات المحتملة للمجتمع المحلي بالقرب من موقع التعدين والاستكشاف عدة جوانب، منها:</t>
  </si>
  <si>
    <t>الطرق المقترحة لإدارة مثل هذه التوقعات</t>
  </si>
  <si>
    <t>إدارة التوقعات المتعلقة بالمجتمع المحلي بالقرب من مواقع التعدين والاستكشاف تتطلب استراتيجيات شاملة ومتعددة الجوانب. إليك بعض الطرق المقترحة:</t>
  </si>
  <si>
    <t>منهجية تلقي الشكاوى</t>
  </si>
  <si>
    <t>منهجية تلقي الشكاوى هي مجموعة من الخطوات والإجراءات التي تتبعها المؤسسات أو الشركات لاستقبال ومعالجة الشكاوى المقدمة من العملاء أو الأفراد. 
تهدف هذه المنهجية إلى تحسين جودة الخدمة وتعزيز رضا المجتمع المحلي. إليك بعض الخطوات الأساسية في منهجية تلقي الشكاوى:</t>
  </si>
  <si>
    <t>منهجية معالجة الشكاوى</t>
  </si>
  <si>
    <t>تتضمن منهجية معالجة الشكاوى المقدمة من المجتمعات المحلية القريبة من مواقع التعدين والاستكشاف عادةً نهجًا منظمًا لمعالجة المخاوف والشكاوى. وقد يشمل ذلك ما يلي:</t>
  </si>
  <si>
    <t>خطة توظيف أعضاء المجتمع المحلي</t>
  </si>
  <si>
    <t>نوع الوظائف المتوقع توفرها للمجتمع المحلي</t>
  </si>
  <si>
    <t>إسم الوظيفة</t>
  </si>
  <si>
    <t>محموع عدد الوظائف</t>
  </si>
  <si>
    <t>عدد الوظائف من المجتمع المحلي</t>
  </si>
  <si>
    <t xml:space="preserve">الراتب السنوي للوظيفة
 </t>
  </si>
  <si>
    <t>نسبة موظفي المجتمع المحلي من إجمالي الموظفين</t>
  </si>
  <si>
    <t>السنة الأولى (%)</t>
  </si>
  <si>
    <t>السنة الثانية (%)</t>
  </si>
  <si>
    <t>السنة الثالثة (%)</t>
  </si>
  <si>
    <t>السنة الرابعة (%)</t>
  </si>
  <si>
    <t>السنة الخامسة (%)</t>
  </si>
  <si>
    <t>الإجمالي / متوسط النسبة المئوية</t>
  </si>
  <si>
    <t>لا ينطبق</t>
  </si>
  <si>
    <t>خطة المشتريات من المجتمع المحلي</t>
  </si>
  <si>
    <t>السلع والخدمات المتوقع شراؤها من المجتمع المحلي</t>
  </si>
  <si>
    <t>بضائع وخدمات</t>
  </si>
  <si>
    <t>الكمية / العدد</t>
  </si>
  <si>
    <t xml:space="preserve">إجمالي المشتريات السنوية 
</t>
  </si>
  <si>
    <t xml:space="preserve">المشتريات من المجتمع المحلي
</t>
  </si>
  <si>
    <t>نسبة المشتريات من المجتمع المحلي من إجمالي المشتريات</t>
  </si>
  <si>
    <t>مصادر وكمية المياه المستخدمة سنويا</t>
  </si>
  <si>
    <t>مصادر المياة</t>
  </si>
  <si>
    <t>كمية المياة (متر مكعب/سنة)</t>
  </si>
  <si>
    <t>مصادر وكمية الطاقة المستخدمة سنويا</t>
  </si>
  <si>
    <t>مصادر الطاقة</t>
  </si>
  <si>
    <t>كمية الطاقة (كيلو واط/الساعة) سنويا</t>
  </si>
  <si>
    <t>معوقات زيادة نسبة السلع والخدمات المشتراة من المجتمع المحلي</t>
  </si>
  <si>
    <t>قد تشمل بعض العقبات والمعوقات التي تحول دون زيادة نسبة السلع والخدمات المشتراة من المجتمع المحلي بالقرب من مواقع التعدين والاستكشاف ما يلي:</t>
  </si>
  <si>
    <t>الحلول المقترحة لزيادة نسبة المشتريات من المجتمع المحلي</t>
  </si>
  <si>
    <t>هناك عدة حلول لزيادة نسبة المشتريات من المجتمع المحلي منها ما يلي:</t>
  </si>
  <si>
    <t>أي التزامات إضافية قد يتحملها مقدم الطلب طواعية</t>
  </si>
  <si>
    <t>بعض الأعمال والمساهمات التي ممكن ان تقدمها  الشركة طواعية لأهالي المناطق القريبة من المواقع التعدينية ومنها ما يلي:</t>
  </si>
  <si>
    <t xml:space="preserve">
المادة الحادية عشرة بعد المائة: التقرير السنوي للتنمية الاجتماعية:
111.1.	يلتزم حامل رخصة الكشف، أو الاستغلال، أن يضمن في تقاريره السنوية عن مدى التزامه بمتطلبات خطة إدارة الأثر الاجتماعي.
111.2.	يجب أن يشتمل التقرير السنوي للتنمية الاجتماعية بحد أدنى التالي:
111.2.1.	الالتزام بالخطط الموضحة في المادتين الخامسة بعد المائة والسادسة بعد المائة من هذه اللائحة.
111.2.2.	الأسئلة والشكاوى المُرسلة إلى الموظف المعني بإدارة الأداء المجتمعي والطريقة التي تم بها معالجتها.
111.2.3.	المساهمات المقدمة لتنمية المجتمع المحلي وفقاً للمادة الثامنة بعد المائة والمادة التاسعة بعد المائة والمادة العاشرة بعد المائة من هذه اللائحة.
يجوز أن يشمل التقرير السنوي للتنمية الاجتماعية طلبًا لتعديل الخطط الموضحة في المادتين الخامسة بعد المائة والسادسة بعد المائة من هذه اللائحة</t>
  </si>
  <si>
    <t>تعهد مقدم الطلب:</t>
  </si>
  <si>
    <r>
      <rPr>
        <b/>
        <sz val="20"/>
        <color theme="1"/>
        <rFont val="Sakkal Majalla"/>
      </rPr>
      <t>أنا ، المسؤول التنفيذي لمقدم الطلب</t>
    </r>
    <r>
      <rPr>
        <sz val="20"/>
        <color theme="1"/>
        <rFont val="Sakkal Majalla"/>
      </rPr>
      <t xml:space="preserve"> ، أتعهد بالالتزام بالمعلومات الواردة في هذا النموذج ، والتفاعل مع المجتمعات المحلية في منطقة الترخيص أو المتضررين منه ، ومعالجة جميع الشكاوى قدر الإمكان ، و تعيين موظف لإدارة الأداء المجتمعي قبل بدء نشاط الترخيص.</t>
    </r>
  </si>
  <si>
    <t>نموذج خطة الأثر البيئي</t>
  </si>
  <si>
    <t>التزامات/تعهد مقدم الطلب</t>
  </si>
  <si>
    <t xml:space="preserve">إن خطة إدارة الأثر البيئي تتوافق مع جميع الشروط والمتطلبات الواردة في اللائحة التنفيذية لنظام الاستثمار التعديني والأدلة الارشادية المعتمدة من الوزارة. </t>
  </si>
  <si>
    <t>صحة ودقة المعلومات الواردة في هذه الخطة، واقر بعلمي ان للوزارة الحق في رفض الطلب في حال ثبت قيامي بتقديم معلومات او بيانات او مستندات مضللة او غير صحيحة او غير مكتملة، او بإخفاء أي معلومة يجب الإفصاح عنها أو بالتحايل بأي طريقة للحصول على الرخصة.</t>
  </si>
  <si>
    <t>الالتزام بالاشتراطات والمواصفات التي تضعها الجهة المختصة بالبيئة وبجميع الأنظمة واللوائح والتعليمات والقرارات ذات العلاقة بنشاط الرخصة</t>
  </si>
  <si>
    <t>الحصول على التصاريح اللازمة من الجهة المختصة بالبيئة قبل استخدام أي مواد كيماوية في موقع طلب الرخصة.</t>
  </si>
  <si>
    <t>تقديم تقرير سنوي عن تنفيذ خطة إدارة الأثر البيئي لرخصة الكشف.</t>
  </si>
  <si>
    <t>تحديد طرق الوصول إلى مناطق العمل لتقليل الأضرار التي تلحق بالبيئة ولتجنب المسارات المتعددة.</t>
  </si>
  <si>
    <t>مراعاة أنظمة التخلص الصحيحة من النفايات عند بناء معسكرات الكشف، مع اتخاذ تدابير خاصة لإدارة النفايات الخطرة (الإطارات، البطاريات، الزيوت المستعملة، مواد التشحيم، إلخ) وحماية جميع مخازن الوقود المؤقتة بشكل كافٍ من تسرب الوقود.</t>
  </si>
  <si>
    <t>تنظيف مواقع الحفر بالكامل من أي مواد نفايات وإعادة تأهيلها بعد الانتهاء من الحفر، باستثناء طوق الحفر الذي يمكن تمييزه بكتلة خرسانية دائمة والتأكد من إغلاقه بإحكام .</t>
  </si>
  <si>
    <t>استخدام افضل الطرق لحماية البيئة من أي تسرب للوقود أو تقطير الزيت أثناء الحفر.</t>
  </si>
  <si>
    <t>أن تكون الخنادق والحفر محصورة ومعلمة بوضوح بعلامات التحذير المناسبة خلال فترة الأعمال مع إعادة تأهيلها بعد الانتهاء من الاعما ل. والاحتفاظ بسجل فوتوغرافي (قبل وبعد التأهيل) لجميع الخنادق والحفر واحداثياتها الجغرافية.</t>
  </si>
  <si>
    <t>الرخص و المعادن</t>
  </si>
  <si>
    <t>نوع الرخصة</t>
  </si>
  <si>
    <t>رخصة كشف جديدة</t>
  </si>
  <si>
    <t>خارج المجمعات التعدينية</t>
  </si>
  <si>
    <t>فئة الرخصة</t>
  </si>
  <si>
    <t xml:space="preserve">فئة_أ </t>
  </si>
  <si>
    <t>مدة الرخصة</t>
  </si>
  <si>
    <t>مساحة الرخصة (كيلومتر مربع)</t>
  </si>
  <si>
    <t>خريطة موقع الرخصة</t>
  </si>
  <si>
    <r>
      <rPr>
        <b/>
        <sz val="16"/>
        <rFont val="Sakkal Majalla"/>
      </rPr>
      <t>المادة التاسعة: فئات المعادن:
9.1.	يحدد الملحق رقم (1) من اللائحة تصنيف فئات المعادن إلى: الفئة (أ) والفئة (ب) والفئة (ج).
9.2.	للوزارة تعديل تصنيف قائمة المعادن، أو إضافة أي معادن مؤهلة لأن تكون ضمن الفئة (أ) أو الفئة (ب) أو الفئة (ج) على أن تتخذ الوزارة الإجراءات النظامية اللازمة لتعديل اللائحة.</t>
    </r>
    <r>
      <rPr>
        <b/>
        <sz val="16"/>
        <color rgb="FFC00000"/>
        <rFont val="Sakkal Majalla"/>
      </rPr>
      <t xml:space="preserve">
9.3.	تخضع المعادن الآتية: الفوسفات، والتانتلوم، والنيوبيوم، والعناصر الأرضية النادرة، والثوريوم، والكوارتز، والحديد عالي النسبة، والبوكسايت عالي النسبة، وجميع المعادن أو العناصر المشعة لتنظيم خاص، ويتم الاتفاق مع مقدم طلب الرخصة لتحديد مراحل تطوير هذه المعادن، وذلك بعد التنسيق مع الجهات الحكومية ذات العلاقة.</t>
    </r>
  </si>
  <si>
    <t>الإيجار السطحي لرخص الكشف</t>
  </si>
  <si>
    <t>الحد الأدنى للإنفاق السنوي على رخص الكشف</t>
  </si>
  <si>
    <t xml:space="preserve">أنواع الرخصة </t>
  </si>
  <si>
    <t>للكيلومتر مربع أو جزء من الكيلومتر المربع
ر.س</t>
  </si>
  <si>
    <t>تجديد رخصة كشف</t>
  </si>
  <si>
    <t>رخصة تعدين جديدة</t>
  </si>
  <si>
    <t>تجديد رخصة تعدين</t>
  </si>
  <si>
    <t>رخصة منجم صغير جديدة</t>
  </si>
  <si>
    <t>تجديد رخصة منجم صغير</t>
  </si>
  <si>
    <t>الخرائط الجبولوجية</t>
  </si>
  <si>
    <t>الخرائط الطبوغرافية</t>
  </si>
  <si>
    <t>الخرائط الجوية</t>
  </si>
  <si>
    <t>الدراسات وتقارير المسح الجيوفيزيائي</t>
  </si>
  <si>
    <t>تقارير الاستشعار عن بعد</t>
  </si>
  <si>
    <t>التحاليل الجيوكيميائية</t>
  </si>
  <si>
    <t xml:space="preserve">التقارير الجيولوجية </t>
  </si>
  <si>
    <t>تقارير ونتائج عمليات الاستطلاع السابقة</t>
  </si>
  <si>
    <t>تقارير البعثات الجيولوجية وهيئة المساحة الجيولوجية NGD</t>
  </si>
  <si>
    <t>أحرى (Other):</t>
  </si>
  <si>
    <t xml:space="preserve">أعمال ذات صلة بالاستكشاف </t>
  </si>
  <si>
    <t xml:space="preserve"> الدراسات المكتبية</t>
  </si>
  <si>
    <t>التحليل الجيوكيميائي</t>
  </si>
  <si>
    <t>فئة المعادن (أ)</t>
  </si>
  <si>
    <t>المسوحات الكهربائية (Electrical Resistivity Surveys)</t>
  </si>
  <si>
    <t>(XRF) تحليل العناصر الكيميائية الرئيسية (Major Elements)</t>
  </si>
  <si>
    <t>فئة المعادن (ب)</t>
  </si>
  <si>
    <t>المسوحات الجاذبية (Gravity Surveys)</t>
  </si>
  <si>
    <t>(ICP-OES) لتحديد الأكاسيد الرئيسية</t>
  </si>
  <si>
    <t>الخريطة الجيولوجية الاقليمية (للمنطقة)</t>
  </si>
  <si>
    <t>فئة المعادن (ج)</t>
  </si>
  <si>
    <t>المسوحات الزلزالية (Seismic Surveys)</t>
  </si>
  <si>
    <t>حيود الأشعة السينية (XRD)  لتحديد التركيب البلوري</t>
  </si>
  <si>
    <t>خريطة جيولوجية تفصيلية  لموقع رخصة الكشف المطلوبة للمكاشف الجيولوجية</t>
  </si>
  <si>
    <t>المسوحات الكهرومغناطيسية (EM Surveys)</t>
  </si>
  <si>
    <t>أكاسيد الحديد</t>
  </si>
  <si>
    <t>صور جوية حديثة لموقع الرخصة</t>
  </si>
  <si>
    <t>أنواع المعادن</t>
  </si>
  <si>
    <t>الاستقطاب المستحث Induced Polarization</t>
  </si>
  <si>
    <t>نسبة الحديد الإجمالية (Total Iron Content)</t>
  </si>
  <si>
    <t>أخذ العينات الجيوكيميائية (السطحية والخنادق واعمال الحفر)</t>
  </si>
  <si>
    <t>المعادن الفلزية</t>
  </si>
  <si>
    <t>Airborn Geophysics Survey</t>
  </si>
  <si>
    <t>أكاسيد الألمنيوم</t>
  </si>
  <si>
    <t xml:space="preserve"> أعمال المسح الجيوفيزيائي </t>
  </si>
  <si>
    <t>المعادن اللافلزية</t>
  </si>
  <si>
    <t>Radiometric Geophysicsl Survey</t>
  </si>
  <si>
    <t>Fire Assay</t>
  </si>
  <si>
    <t>الاختبارات المعملية الفيزيائية</t>
  </si>
  <si>
    <t xml:space="preserve">العناصر الأرضية النادرة </t>
  </si>
  <si>
    <t>Magnatic Geophysicsl Survey</t>
  </si>
  <si>
    <t>تحليل العناصر النادرة والمعادن الثقيلة</t>
  </si>
  <si>
    <t xml:space="preserve">حفر الخنادق على طول مكاشف الخام  للاعمال الجيولوجية </t>
  </si>
  <si>
    <t>المعادن ذات التنظيم الخاص (المادة التاسعة من اللائحة)</t>
  </si>
  <si>
    <t>Gravimetric Geophysicsl Survey</t>
  </si>
  <si>
    <t>(ICP-MS) لتحديد العناصر النادرة مثل Cr، Ni، Co، V، Mn، Sr، Zn.</t>
  </si>
  <si>
    <t>الحفر الهوائي للاعمال الجيولوجية</t>
  </si>
  <si>
    <t>الأحجار الكريمة</t>
  </si>
  <si>
    <t>(Remote Sensing Data acquition) الاستشعار عن بعد</t>
  </si>
  <si>
    <t>تحاليل العناصرالمتعددة المطلوب إجراؤها لكل عينة Multi-elements</t>
  </si>
  <si>
    <t>حفر الدوران العكسي لتحديد التراكيب الجيولوجية في البعد الرأسي</t>
  </si>
  <si>
    <t>المعادن الصناعية</t>
  </si>
  <si>
    <t>مطياف الامتصاص الذري (AAS)</t>
  </si>
  <si>
    <t>الحفر الماسي  لتحديد التراكيب الجيولوجية والتمعدنات في البعد الرأسي</t>
  </si>
  <si>
    <t>محاجر مواد بناء واحجار الزينة</t>
  </si>
  <si>
    <t>التحليل المعدني (Mineralogical Analysis)</t>
  </si>
  <si>
    <t xml:space="preserve">الحفر الماسي للاعمال الجيوتقنية </t>
  </si>
  <si>
    <t xml:space="preserve">الحفر الهيدرولوجي </t>
  </si>
  <si>
    <t>تحاليل المختبرات المعملية الفيزيائية</t>
  </si>
  <si>
    <t>الدراسات البيئية</t>
  </si>
  <si>
    <t>الكثافة (Density)</t>
  </si>
  <si>
    <t>الدراسات الجيولوجية الفنية الاولية</t>
  </si>
  <si>
    <t>الصلابة (Hardness)</t>
  </si>
  <si>
    <t>حساب الموارد الجيولوجية التعدينية</t>
  </si>
  <si>
    <t>المسامية (Porosity)</t>
  </si>
  <si>
    <t>حساب الإحتياطي التعديني وعمل نموذج ثلاثي الأبعاد</t>
  </si>
  <si>
    <t>التركيب الحبيبي (Grain Size Distribution)</t>
  </si>
  <si>
    <t>دراسات الجدوى الاقتصادية</t>
  </si>
  <si>
    <t>التوصيل الكهربائي (Electrical Conductivity)</t>
  </si>
  <si>
    <t>أعادة التأهيل</t>
  </si>
  <si>
    <t>التوصيل الحراري (Thermal Conductivity)</t>
  </si>
  <si>
    <t>القدرة على الانصهار (Fusion Temperature)</t>
  </si>
  <si>
    <t>انواع الدراسات الفنية</t>
  </si>
  <si>
    <t>اللون (Color)</t>
  </si>
  <si>
    <t>الدراسات الجيوتقنية</t>
  </si>
  <si>
    <t>مقاومة الانضغاط (Compressive Strength)</t>
  </si>
  <si>
    <t>الدراسات الهيدرولوجية</t>
  </si>
  <si>
    <t>التحليل الحبيبي (Grain Size Analysis)</t>
  </si>
  <si>
    <t>الكثافة الظاهرية (Bulk Density)</t>
  </si>
  <si>
    <t>حساب الموارد المعدنية</t>
  </si>
  <si>
    <t>معامل الاستدارة والانسيابية (Sphericity and Roundness)</t>
  </si>
  <si>
    <t>حساب الإحتياطي التعديني</t>
  </si>
  <si>
    <t>اللون والشوائب العضوية</t>
  </si>
  <si>
    <t>عمل نماذج جيولوجية ثنائية وثلاثية الأبعاد</t>
  </si>
  <si>
    <t>اختبار مقاومة الانصهار</t>
  </si>
  <si>
    <t>دراسة الجدوى الاقتصادية الاولية</t>
  </si>
  <si>
    <t>اختبار الشفافية والإضاءة</t>
  </si>
  <si>
    <t>اختبار الامتصاص الكيميائي</t>
  </si>
  <si>
    <t>معامل الانكسار الضوئي (Refractive Index)</t>
  </si>
  <si>
    <t>دراسات التأهيل والاغلاق</t>
  </si>
  <si>
    <t>تحاليل فصل التمعدنات metallurgy</t>
  </si>
  <si>
    <t>دراسة الجدوى الاقتصادية النهائية</t>
  </si>
  <si>
    <t>أن موقع الرخصة يقع داخل المجمعات التعديبية المعتمدة من قيل الوزارة، وقد تم الوقوف على الموقع المطلوب داخل المجمع التعديتي وزيارته والتأكد من وجود دلالات تشير الى وجود الخامات المعدنية المستهدفة ضمن حدود إحداثيات الرخصة المطلوبة. مرفق تقرير مصور للزيارة.</t>
  </si>
  <si>
    <t>بناء على الدراسات التي تمت خلال رخصة الاستطلاع الذي قامت به الشركة في هذه المنطقة، فقد تم إجراء عدة أعمال الكشف والتي أولها مراجعة الدراسات الجيولوجية التي قامت بها البعثات الجيولوجية السابقة ومنها إعداد الخرائط الجيولوجية والطبوغرافية والصور الجوية وتجميع جميع المعلومات والبيانات الجيولوجية والجيوكيميائية والجيوفيزيائية من خلال بوابة قاعدة المعلومات الجيولوجية الوطنية (NGD) التابعة لهيئة المساحة الجيولوجية السعودية، والتركيز على المناطق التي بها تواجد للمؤشرات الجيولوجية وأخذ العينات السطحية وتحليلها و دراستها وتحديد المواقع التي تم وضعها لخطط الشركة المستقبلية لإجراء أعمال الاستكشاف المتقدمة وذلك للتقديم للوزارة للحصول على رخص الكشف ومنها هذا الموقع، حيث تبين من خلال التقريرالمرفق لعمليات الإستطلاع الذي قامت بها الشركة دلالات جيدة لتواجد الخامات المعدنية المستهدفة ضمن حدود إحداثيات الرخصة المطلوبة، والذي بتضمن جميع نتائج الأعمال الاستطلاعية الجيولوجية والجيوفيزيائية والجيوكيميائية والخرائط. مرفق تقرير الاستطلاع.</t>
  </si>
  <si>
    <t>بناء على الدراسات والابحاث التي قامت بها البعثات الجيولوجية السابقة ومنها إعداد الخرائط الجيولوجية والطبوغرافية والصور الجوية وجميع المعلومات والبيانات الجيولوجية والجيوكيميائية والجيوفيزيائية من خلال بوابة قاعدة المعلومات الجيولوجية الوطنية (NGD) التابعة لهيئة المساحة الجيولوجية السعودية، وكذلك يناء على زيارة الموقع بواسطة الفريق الفني للشركة للتأكد من المعلومات الجيولوجية الموجودة في قاعدة البيانات الجيولوجية ولتحديد حدود وإحداثيات موقع رخصة الكشف المستهدف وذلك بالتركيز على المناطق التي بها تواجد للمؤشرات الجيولوجية. فقد تبين من خلال المعلومات والبيانات من قاعدة البيانات الجيولوجية ومن خلال الزيارة الفنية التي قام بها الفريق الفني بالشركة على وجود دلالات مشجعة أو جيدة تشير الى تواجد الخامات المعدنية المستهدفة ضمن حدود إحداثيات الرخصة المطلوبة. مرفق تقرير جيولوجي وفني بتضمن جميع المعلومات المتوفرة حاليا ومنها (إن وجد) الجيولوجية والجيوفيزيائية والجيوكيميائية والخرائط والصور. مرفق التقرير.</t>
  </si>
  <si>
    <t xml:space="preserve">يوجد مؤشرات ودلائل جيولوجية ضعيفة، ولكن نظرا لوجود موقع رخصة الكشف المطلوبة بالقرب (في حدود مسافة نصف قطر قدره 50 كم) من مواقع لرخص الكشف التعدينية للشركة، فإن الشركة ترغب في توسيع نطاق عمليات الكشف على إمتداد الخام في المنطقة وزيادة أعمال الكشف للتأكد من وجود الخام بجودة وكميات إقتصادية. مرفق تقرير المبررات الفنية الجيولوجية ويتضمن خريطة جيولوجية، موضحا بها موقع رخصة الكشف المطلوبة والمواقع التعدينية الأخرى التابعة للشركة وتوضيح المسافة بينهم (كم)  بالإضافة الى تقارير جيولوجية من قاعدة البيانات الجيولوجية (إن وجد) </t>
  </si>
  <si>
    <t xml:space="preserve">تواجد  بعض أعمال التعدين القديمة داخل وقريبه من موقع الرخصة. مرفق تقرير المبررات الفنية الجيولوجية ويتضمن خريطة جيولوجية وصور فوتوغرافية حديثة موضحا بها أعمال التعدين القديمة بالإضافة الى تقارير جيولوجية من قاعدة البيانات الجيولوجية (إن وجد) </t>
  </si>
  <si>
    <t>تم زيارة الموقع وإجراء مسح ميداني داخل حدود الاحداثيات الجيوغرا فية لرخصة الكشف المستهدفة، وتبين عدم وجود أي ممتلكات خاصة أو عامة من مباني أو مرافق عامة أو منشأت أو مشاريع زراعية أو آبار أو أي إحداثات أو أنشطة تعدينية أو أي أنشطة أخرى، حسب التقريرالمرفق والذي يتضمن ملخص عن الزيارة الميدانية وصور جوية وفوتوغرافية حديثة.</t>
  </si>
  <si>
    <t>تم زيارة الموقع وإجراء مسح ميداني داخل حدود الاحداثيات الجيوغرا فية لرخصة الكشف المستهدفة، وتبين وجود ما يلي:
بعض الممتلكات الخاصة
بعض الممتلكات العامة
مباني خاصة
مباني عامة
منشأت 
مشاريع عامة
مشاريع خاصة
أبار
مشاريع زراعية
أنشطة إستغلال
أنشطة إستكشاف
أخرى:
حسب التقريرالمرفق والذي يتضمن ملخص عن الزيارة الميدانية وصور جوية وفوتوغرافية حديثة والاحداثيات المتعلقة بجميع الموجودات داخل حدود الرخصة المستهدفة.</t>
  </si>
  <si>
    <t>مدة الرخصة المطلوبة للكشف 4 سنوات (1460 يوم)</t>
  </si>
  <si>
    <t>مدة الرخصة المطلوبة للكشف 3 سنوات (1095 يوم)</t>
  </si>
  <si>
    <t>مدة الرخصة المطلوبة للكشف (2) سنتين (730 يوم)</t>
  </si>
  <si>
    <t>مدة الرخصة المطلوبة للكشف (1) سنة (365 يوم)</t>
  </si>
  <si>
    <t>حفر الأحواض الإستكشافية (خاصة بخام الملح)</t>
  </si>
  <si>
    <t xml:space="preserve"> الحفر الهوائي (AC)</t>
  </si>
  <si>
    <t>التحليل الجيوكيميائي لعينات الحفر الهوائي</t>
  </si>
  <si>
    <t xml:space="preserve">تحاليل فصل التمعدنات الأولية (ميتالورجي) </t>
  </si>
  <si>
    <t>الدراسة الميتالورجية</t>
  </si>
  <si>
    <t>الدراسة البيئية الأولية</t>
  </si>
  <si>
    <t xml:space="preserve">تقديم طلب تجديد رخصة الكشف (التجديد الأول) </t>
  </si>
  <si>
    <t>التنمية الاقتصادية: قد يؤدي الحصول على رخص الاستكشاف والتعدين بالقرب من هذه المجتمعات القريبة من موقع الرخصة، إلى خلق فرص عمل جديدة وزيادة الدخل للمجتمع المحلي، مما يعزز الاقتصاد في تلك المناطق. ويمكن أن تستفيد هذه المجتمعات من زيادة النشاط التجاري والخدمات المرتبطة بالتعدين، وانعاش المنطقة اقتصاديا برفع معدل الاستهلاك والشراء وزيادة الدخل للورش الصناعية ومحلات قطع الغيار  خلال مدة الكشف أو التعدين.</t>
  </si>
  <si>
    <t>التأثيرات البيئية: قد يواجه المجتمع في المناطق القريبة من الرخص التعدينية تحديات بيئية متفاوتة حسب نوع الرخصة، مثل تلوث المياه والهواء، وإتلاف المواطن الطبيعية، ومن المهم أن يتم إدارة هذه التأثيرات من قبل الحاصلين على الرخص التعدينية بشكل جيد لتقليل الأضرار، والقيام بالدراسة البيئية والحصول على التصريح البيئي.</t>
  </si>
  <si>
    <t>البنية التحتية: قد تتطلب عمليات التعدين تحسينات في البنية التحتية، مثل الطرق والمرافق العامة، مما يمكن أن يعود بالنفع على المجتمع المحلي.</t>
  </si>
  <si>
    <t>التغيرات الاجتماعية: يمكن أن تؤدي زيادة النشاط الاقتصادي إلى تغييرات في التركيبة السكانية للمناطق القريبة من الرخص التعدينية، حيث قد ينتقل عمال من مناطق من مدن المملكة الأخرى وخارجها للعمل في التعدين، مما يؤثر على الثقافة المحلية والعلاقات الاجتماعية.</t>
  </si>
  <si>
    <t>الصحة العامة: قد تؤثر الأنشطة التعدينية على الصحة العامة، سواء من خلال التعرض للملوثات أو من خلال زيادة الحركة المرورية، ويجب أن تكون هناك تدابير لحماية صحة السكان من قبل الحاصلين على الرخص التعدينية.</t>
  </si>
  <si>
    <t>المشاركة المجتمعية: من المهم أن يتم إشراك المجتمع المحلي في المدن والقرى القريبة من الرخص التعدينية في عمليات اتخاذ القرار المتعلقة بالتعدين، لضمان أن يتم مراعاة احتياجاتهم ومخاوفهم، والمشاركة من قبل اصحاب الرخص والمستثمرين واصحاب المصالح من المقاوليين وغيرهم في جميع الفعاليات التي تقوم بها تلك المجتمعات وتقديم الدعم بكل انواعه.</t>
  </si>
  <si>
    <t>التنمية المستدامة: يجب أن تسعى المشاريع التعدينية إلى تحقيق توازن بين الفوائد الاقتصادية وحماية البيئة ورفاهية المجتمع المحلي.</t>
  </si>
  <si>
    <t>التخطيط الشامل: سيتم وضع خطط تنموية شاملة تأخذ في الاعتبار جميع جوانب الحياة في المجتمع واجراء تقيمات مستقلة عن الاثر الاجتماعي والبيئي وعرضها للمجتمع بكل شفافية، بما في ذلك الاقتصاد، البيئة، والصحة العامة.</t>
  </si>
  <si>
    <t>التقييم البيئي: سوف تقوم الشركة بإجراء تقييمات بيئية شاملة قبل بدء عمليات الاستكشاف والتعدين لتحديد التأثيرات المحتملة ووضع خطط من التخفيف من الاثار مثل تركيب انظمة للحد من الضوضاء والغبار على المجتمع وكذلك وضع استراتيجيات للتخفيف منها.</t>
  </si>
  <si>
    <t>المشاركة المجتمعية: سوف يتم إشراك المجتمع المحلي في عملية اتخاذ القرار من خلال تنظيم اجتماعات وورش عمل، مما يتيح لهم التعبير عن مخاوفهم واحتياجاتهم.</t>
  </si>
  <si>
    <t>التعويضات:سيتم وضع برامج تعويض عادلة للمجتمعات المتأثرة في حال حدوث أي أثار سلبية، بما في ذلك التعويض عن الأضرار البيئية أو الاجتماعية وتقديم التعويضات في حال حدوث اي اثار على البنية التحتية نتيجة الالات الثقيلة.</t>
  </si>
  <si>
    <t>التدريب والتوظيف: سيتم توفير برامج تدريبية للسكان المحليين لتمكينهم من الحصول على وظائف في عدة مجالات بشكل عام وقطاع التعدين بشكل خاص، مما يعزز من فرص العمل المحلية في جميع المجالات.</t>
  </si>
  <si>
    <t>تحسين البنية التحتية: قدر المستطاع ستحاول الشركة الاستثمار في تحسين البنية التحتية المحلية، مثل الطرق والمرافق العامة، لدعم التنمية المستدامة.</t>
  </si>
  <si>
    <t>المراقبة والتقييم: سيتم إنشاء آليات لمراقبة تأثيرات التعدين على المجتمع والبيئة بشكل دوري، وتقييم فعالية التدابير المتخذة.</t>
  </si>
  <si>
    <t>التوعية والتعليم: سوف يتم تعزيز الوعي البيئي والصحي بين السكان في المجتمع المحلي من خلال برامج تعليمية، مما يساعدهم على فهم المخاطر والفرص المرتبطة بالتعدين. وكذلك توعية الموظفين الاجانب في الشركة بالثقافات العربية والسعودية وبالأخص القبلية وتعريفهم بالعادات والأصول المتبعة في المجتمعات المحلية القريبة من موقع الرخصة المطلوبة.</t>
  </si>
  <si>
    <t>التعاون مع الجهات الحكومية: سوف تقوم الشركة بالعمل مع الجهات المحلية والحكومية لضمان تطبيق القوانين واللوائح والانظة التعدينية والبيئية والاجتماعية بشكل فعال.</t>
  </si>
  <si>
    <t>منهجية تلقي الشكاوى هي مجموعة من الخطوات والإجراءات التي تتبعها المؤسسات أو الشركات لاستقبال ومعالجة الشكاوى المقدمة من العملاء أو الأفراد. تهدف هذه المنهجية إلى تحسين جودة الخدمة وتعزيز رضا المجتمع المحلي. إليك بعض الخطوات الأساسية في منهجية تلقي الشكاوى وستعمل الشركه علي  التواصل الدائم وتعزيز الثقة والعلاقة الطيبة من خلال :</t>
  </si>
  <si>
    <t xml:space="preserve">سوف يتم إنشاء خط ساخن متاح على مدار الساعة لتلقي الشكاوى والمقترحات وتحديد القنوات التي يمكن من خلالها تقديم الشكاوي مثل الهاتف، البريد الإلكتروني، أو النماذج الإلكترونية على موقع الشركة، كما ستعمل الشركة على فتح حسابات خاصة على مواقع التواصل الإجتماعي المختلفة لتسهيل التواصل من خلالها. </t>
  </si>
  <si>
    <t>التواصل الدائم وتنظيم إجتماعات دورية لمناقشة المشاكل إن وجدت والإستماع إلى مختلف عناصر المجتمع المحلي والتواصل المباشر مع مسئول الأداء المجتمعي للعمل على حل الشكاوي ومتابعة النتائج، وسيكون هناك نظام واضح لإستقبال الشكاوي مع التأكد من أن جميع الشكاوي تسجل بشكل دقيق ومنظم لضمان حلها حسب المطلوب.</t>
  </si>
  <si>
    <t>سوف يتم توثيق تفاصيل الشكوى، بما في ذلك اسم المشتكي، تاريخ الشكوى، وصف المشكلة، وأي معلومات إضافية ذات صلة.</t>
  </si>
  <si>
    <t>سوف يتم تحليل الشكوى لتحديد مدى خطورتها وأولوياتها، وما إذا كانت تتطلب معالجة فورية أو يمكن التعامل معها في وقت لاحق.</t>
  </si>
  <si>
    <t>التقارب المباشر مع أصحاب المصلحة: زياره مقر الشركه في المواقع القريبة من الرخص التعدينية أو في المقرات الرئيسية حيث سيكون للشركة مقر رئيسي قي المدن الرئيسية للتواصل المباشر مع الأدارة في حال عدم الرد من الموظف المختص مسئول الأداء المجتمعي.</t>
  </si>
  <si>
    <t>تدريب الموظفين: سوف يتم توفير التدريب اللازم للموظفين حول كيفية التعامل مع الشكاوى بفعالية وبأسلوب مهني</t>
  </si>
  <si>
    <t>تتضمن منهجية معالجة الشكاوى المقدمة من المجتمعات المحلية القريبة من مواقع التعدين والاستكشاف عادةً نهجًا منظمًا لمعالجة المخاوف والشكاوى، وستضع الشركه أولويه لسرعة التجاوب مع الشكاوي، وقد يشمل ذلك ما يلي:</t>
  </si>
  <si>
    <t>إنشاء قنوات اتصال لأعضاء المجتمع للإبلاغ عن المشكلات</t>
  </si>
  <si>
    <t>التأكيد من استلام الشكاوي والرد الفوري وتزويد الشاكي برقم تتبع</t>
  </si>
  <si>
    <t>تقييم الشكوى من حيث التحليل الاولي لها وتحديد القسم الخاص بحلها او التعامل معها</t>
  </si>
  <si>
    <t>إجراء تحقيقات شاملة في الشكاوى</t>
  </si>
  <si>
    <t xml:space="preserve">التحقيق والتحليل : سيتم إجراء تحقيق شامل للشكوى لفهم الوقائع و الإستماع للأطراف المعنية </t>
  </si>
  <si>
    <t>الانخراط في حوار مع أصحاب المصلحة لفهم وجهات نظرهم</t>
  </si>
  <si>
    <t xml:space="preserve"> الإستجابة السريعة: ستضع الشركه أولويه لسرعة التجاوب مع الشكاوي</t>
  </si>
  <si>
    <t xml:space="preserve">إصدار القرارت: بناءاً على النتائج التي تم التوصل إليها </t>
  </si>
  <si>
    <t>تنفيذ الحلول المناسبة أو تدابير التخفيف لمعالجة القضايا المثارة. بالإضافة إلى ذلك، قد يكون لدى بعض الشركات آليات شكاوى محددة أو برامج مشاركة مجتمعية لإدارة الشكاوى وحلها بشكل فعال</t>
  </si>
  <si>
    <t>إعطاء الأولوية للشفافية والمساءلة والمشاركة المجتمعية في نهجها للتعامل مع الشكاوى.</t>
  </si>
  <si>
    <t>اقتراح الحلول ووضع خطه للحل والتنسيق الداخلي مع الاقسام الاخرى تمهيدا للمعالجة الجذرية للشكوى</t>
  </si>
  <si>
    <t>الاجتماع مع مركز الامارة او المسؤولين أو ما في حكمهم لايجاد حلول مناسبة ترضي جميع الاطراف</t>
  </si>
  <si>
    <t>ابلاغ المشتكي بما تم التوصل اليه من الحلول والتأكد من تحقيق الرضا</t>
  </si>
  <si>
    <t>متابعة رضي الشكاي من الحل ودرء أي اثر جانبي للشكوي</t>
  </si>
  <si>
    <t>مصادر  وكمية المياه المستخدمة سنويا</t>
  </si>
  <si>
    <t>مياة محلاة</t>
  </si>
  <si>
    <t>مياة معالجة</t>
  </si>
  <si>
    <t>أخرى، تحديد:</t>
  </si>
  <si>
    <t>مصادر  وكمية الطاقة المستخدمة سنويا</t>
  </si>
  <si>
    <t>شبكة شركة الكهرباء</t>
  </si>
  <si>
    <t>المولدات الكهربائية</t>
  </si>
  <si>
    <t>الألواح الشمسية</t>
  </si>
  <si>
    <t>الطاقة بالرياح (توربينات الرياح)</t>
  </si>
  <si>
    <t>القدرة المحلية المحدودة: قد لا يمتلك المجتمع المحلي المهارات أو الموارد أو البنية الأساسية اللازمة لتلبية متطلبات شركة التعدين أو الاستكشاف وقلة التنوع في السلع والخدمات مما يضيق النطاق .</t>
  </si>
  <si>
    <t>نقص الموردين المناسبين: قد يكون هناك عدد محدود من الموردين المحليين الذين يمكنهم توفير السلع والخدمات الفنية الخاصة بالعمليات التعدينية والكشف المطلوبة بالجودة والكمية التي تحتاجها الشركة.</t>
  </si>
  <si>
    <t>اعتبارات التكلفة: قد تكون السلع والخدمات المحلية الخاصة بالعمليات التعدينية والكشف أكثر تكلفة من تلك التي يتم الحصول عليها من الموردين الخارجيين في المدن الكبيرة مثل الرياض وجدة والدمام مثلا، وعدم القدرة على المنافسة السعرية، مما يؤثر على صافي أرباح الشركة.</t>
  </si>
  <si>
    <t xml:space="preserve"> التحديات التنظيمية: قد يشكل الامتثال للوائح المحلية وسياسات المشتريات والمعايير تحديات للشركات التي تسعى إلى زيادة المشتريات المحلية.</t>
  </si>
  <si>
    <t xml:space="preserve">التواصل والتنسيق: لعدم الوعي الكافي من شركات التعدين او الكشف للاعتماد على الموردين المحليين، فإنه يعد التواصل والتنسيق الفعالان بين الشركة والموردين المحليين أمرًا ضروريًا لمبادرات المشتريات المحلية الناجحة، ولتعريفهم بلإحتياج الفعلي للمواد والالات وقطع الغيار المطلوبة لعمليات الإستكشاف وحتي يتم توفيراها من قبل المورديين القريبين من مواقع الإستكشاف بالتكاليف المنافسة. </t>
  </si>
  <si>
    <t>تحسين الجودة للمنتجات والخدمات</t>
  </si>
  <si>
    <t>التنويع في المنتجات والخدمات</t>
  </si>
  <si>
    <t>خلق فرص تنافسية في الاسعار يشجع على التعامل المباشر مع المجتمع المحلي</t>
  </si>
  <si>
    <t>تبسيط الاجراءات الحكومية</t>
  </si>
  <si>
    <t>تعمل فرق المشتريات في الشركة على التواصل مع التجار والموردين المحليين وتشجيعهم على التسجيل في ضريبة القيمة المضافة والسماح بإجراء المدفوعات من خلال التحويل المصرفي بدلاً من المدفوعات النقدية</t>
  </si>
  <si>
    <t>التوعية والتثقيف : توعيه وتثقيف المجتمع المحلي  حول الفرص الاقتصادية الكبيرة من خلال توفير المنتجات والخدمات المحلية والترويج للسلع والخدمات من المجتمع نفسة.</t>
  </si>
  <si>
    <t>تقديم عقود توريد طويلة الأجل لمقدمي الخدمات المحليين</t>
  </si>
  <si>
    <t>التوافر والجوده والتنافسيه : توافر المنتجات والخدمات بشكل كاف مع عدم الاخلال بالجوده المطلوبه ووجود اسعار تنافسيه وتقديم الخصومات أو العروض.</t>
  </si>
  <si>
    <t>تعزيز التعاون المحلي : توعيه المجتمع المحلي حول الشراكات بين الشركات المحلية والموردين لتوفير السلع المطلوبه ومن ثم عمل تعاون مشترك بين الشركات المستثمره والشركات المحليه</t>
  </si>
  <si>
    <t>تحسين البنية التحتية و تشجيع الاستثمار</t>
  </si>
  <si>
    <t xml:space="preserve">اتاحة الفرص بكل شفافيه للمجتمع المحلي </t>
  </si>
  <si>
    <t xml:space="preserve">تشجيع الشركات الصغيره والمتوسطة وتحفيزها </t>
  </si>
  <si>
    <t>تخفيض الاشتراطات والمواصفات بما يتناسب مع حجم وقدرات موفرين الخدمات والسلع وبما لايضر مصالخ الشركة</t>
  </si>
  <si>
    <t xml:space="preserve">تهيئة الموردين المحلين لتوفير السلع بامر شراء مع تعريفهم بمصدر السلع داخل المملكة </t>
  </si>
  <si>
    <t xml:space="preserve">وجود البضائع والسلع والمواد بأسعار مناسبة </t>
  </si>
  <si>
    <t>وجود السلع والمنتاجات بالتخزين الجيد</t>
  </si>
  <si>
    <t>أخرى</t>
  </si>
  <si>
    <t>الدعم المجتمعي: المساهمة العينية والمالية للجمعيات والنوادى في المناطق القريبة من المواقع التعدينية</t>
  </si>
  <si>
    <t xml:space="preserve">التعليم والتدريب المهني: ستعمل الشركة على توفير فرص التعليم والتدريب المهني للشباب من المجتمع المحلي، مما يزيد من فرصهم في الحصول على وظائف في صناعة التعدين في المستقبل. </t>
  </si>
  <si>
    <t>الحوار والتشاور: تسعى الشركة إلى إقامة حوار مستمر مع المجتمع المحلي لفهم احتياجاته ومخاوفه المحتملة من خلال إنعقاد الاجتماعات العامة وورش العمل والمنتديات للتواصل مع السكان المحليين وتبادل المعلومات والملاحظات.</t>
  </si>
  <si>
    <t>التوعية البيئية : قد تقدم الشركة برامج التوعية البيئية  للمجتمع المحلي .</t>
  </si>
  <si>
    <t>المساهمة في إنشاء المراكز الصحية والرياضية والإجتماعية في المناطق القريبة من المواقع التعدينية</t>
  </si>
  <si>
    <t>تقديم البرامج الصيقية للطلاب والطالبات في المناطق القريبة من المواقع التعدينية للشركة خلال العطل المدرسية</t>
  </si>
  <si>
    <t xml:space="preserve">تقديم برامج التدريب المنتهي بالتوظيف </t>
  </si>
  <si>
    <t>تقديم المنح الدراسية في الداخل والخارج لطلاب وطالبات المناطق القريبة من المواقع التعدينية للشركة.</t>
  </si>
  <si>
    <t>مدير موقع</t>
  </si>
  <si>
    <t>إداري</t>
  </si>
  <si>
    <t xml:space="preserve">موظف أمن وسلامة </t>
  </si>
  <si>
    <t>موظف لإدارة الأداء المجتمعي والبيئي</t>
  </si>
  <si>
    <t>حارس أمن</t>
  </si>
  <si>
    <t>سائق</t>
  </si>
  <si>
    <t>جيولوجي</t>
  </si>
  <si>
    <t>مساعد جيولوجي</t>
  </si>
  <si>
    <t>جامع عينات</t>
  </si>
  <si>
    <t>حفار</t>
  </si>
  <si>
    <t>مساعد حفار</t>
  </si>
  <si>
    <t>عامل لقص وتجهيز العينات</t>
  </si>
  <si>
    <t>مشغل معدات ثقيلة</t>
  </si>
  <si>
    <t>فني للصيانة (كهربائي-ميكانيكي-الخ)</t>
  </si>
  <si>
    <t>مساعد فني</t>
  </si>
  <si>
    <t>مسؤول مشتريات</t>
  </si>
  <si>
    <t>طباخ</t>
  </si>
  <si>
    <t>مساعد طباخ</t>
  </si>
  <si>
    <t>عامل نظافة</t>
  </si>
  <si>
    <t>البضائع والخدمات</t>
  </si>
  <si>
    <t>قطع غيار</t>
  </si>
  <si>
    <t>ألات ومعدات الحفر</t>
  </si>
  <si>
    <t>الألات والمعدات والأدوات الصغيرة</t>
  </si>
  <si>
    <t>قطع الغيار الاستهلاكية للحفر</t>
  </si>
  <si>
    <t>صناديق العينات</t>
  </si>
  <si>
    <t>المكائن والمناشير الخاصة بقص العينات</t>
  </si>
  <si>
    <t>أكياس تجميع العاينات</t>
  </si>
  <si>
    <t>أجهزة المسح الطبوغرافي</t>
  </si>
  <si>
    <t xml:space="preserve">الأحهزة والمواد لإجراء التحاليل والقياسات اللازمة </t>
  </si>
  <si>
    <t>أجهزة كمبيوتر</t>
  </si>
  <si>
    <t>الأدوات المكتبية</t>
  </si>
  <si>
    <t>أنظمة الكمبيوتر لإدارة ومعالجة بيانات الكشف</t>
  </si>
  <si>
    <t>أنظمة المراقبة الأمنية للموقع</t>
  </si>
  <si>
    <t>أدوات ومعدات السلامة</t>
  </si>
  <si>
    <t>أجهزة الإتصالات</t>
  </si>
  <si>
    <t xml:space="preserve">مولدات الطاقة الكهربائية </t>
  </si>
  <si>
    <t>الوقود للمعدات والمولدات الكهربائية</t>
  </si>
  <si>
    <t>تكاليف السكن في موقع الرخصة (إيجار وأخرى)</t>
  </si>
  <si>
    <t xml:space="preserve">كبائن السكن والخدمات </t>
  </si>
  <si>
    <t>فرش وأجهزة كهربائية للسكن (مخيم موقع الإستكشاف)</t>
  </si>
  <si>
    <t>المواد الغذائية</t>
  </si>
  <si>
    <t>مياه الشرب</t>
  </si>
  <si>
    <t>المياه للاستخدام الادمي</t>
  </si>
  <si>
    <t>المياه للاستخدام في عمليات الكشف</t>
  </si>
  <si>
    <t>سيارات</t>
  </si>
  <si>
    <t>باص لنقل العمال</t>
  </si>
  <si>
    <t>معادن فئة_أ</t>
  </si>
  <si>
    <t>معادن فئة_ب</t>
  </si>
  <si>
    <t>معادن فئة_ج</t>
  </si>
  <si>
    <t>بوكسيت عالي النسبة  (Bauxite / Aluminum ore AL𝟤O𝟥 &gt; 𝟦𝟢%) - من المعادن ذات التظيم الخاص</t>
  </si>
  <si>
    <t>بوكسيت منخفض النسبة (Bauxite/ Aluminium Ore - AL𝟤O𝟥 &lt; 𝟦𝟢%)</t>
  </si>
  <si>
    <t>البحص : (أي صخر ملائم للاستغلال كبحص)  (Aggregates: (any rock suitable to be crushed</t>
  </si>
  <si>
    <t>النحاس (Copper)</t>
  </si>
  <si>
    <t>الطين الأحمر (Red clay)</t>
  </si>
  <si>
    <t xml:space="preserve">كسر رخام (Crushed Marble) </t>
  </si>
  <si>
    <t>خام الحديد عالي النسبة  (Iron Ore Fe &gt; 𝟦𝟢%) - من المعادن ذات التظيم الخاص</t>
  </si>
  <si>
    <t xml:space="preserve">بنتونايت (Bentonite)     </t>
  </si>
  <si>
    <t>سكوريا (Scoria)</t>
  </si>
  <si>
    <t xml:space="preserve">أ </t>
  </si>
  <si>
    <t>اليمينايت (Ilmenite )</t>
  </si>
  <si>
    <t xml:space="preserve">الكاولين ( Kaolin)  </t>
  </si>
  <si>
    <t>طين (Clay)</t>
  </si>
  <si>
    <t>النيكل (Nickel )</t>
  </si>
  <si>
    <t xml:space="preserve">دياتومايت (Diatomite)  </t>
  </si>
  <si>
    <t>أحجار الزينة – (الجرانيت، الجابرو، النيس) Dimension Stone (Granite, Gabro ,gneiss)</t>
  </si>
  <si>
    <t>نيوبيوم (Niobium) - من المعادن ذات التظيم الخاص</t>
  </si>
  <si>
    <t xml:space="preserve">دولومايت (Dolomite) 𝟢 – 𝟧𝟢𝟢𝟢𝟢 طن  </t>
  </si>
  <si>
    <t>بازلت (Basalt)</t>
  </si>
  <si>
    <t>الفوسفات (Phosphate Rock) - من المعادن ذات التظيم الخاص</t>
  </si>
  <si>
    <t xml:space="preserve">دولومايت (Dolomite) + 𝟧𝟢𝟢𝟢𝟢 طن   </t>
  </si>
  <si>
    <t>أحجار الزينة - (شيست وفيليت)     Dimension Stone ( schist &amp; Phyllite)</t>
  </si>
  <si>
    <t>كوارتز  (Silica, Quartz Content &gt; 95 %) - من المعادن ذات التظيم الخاص</t>
  </si>
  <si>
    <t>فلسبار (Feldspar (incl. Felsit))</t>
  </si>
  <si>
    <t>أحجار الزينة - (رخام  Dimension Stone (Marble)</t>
  </si>
  <si>
    <t>العناصر الأرضية النادرة (Rare Earth Elements) - من المعادن ذات التظيم الخاص</t>
  </si>
  <si>
    <t xml:space="preserve">فلورايت (Fluorite)    </t>
  </si>
  <si>
    <t>أحجار الزينة:– دلومايت – حجر جيري</t>
  </si>
  <si>
    <t>روتيل (Rutile)</t>
  </si>
  <si>
    <t>معادن مجموعة الجارنت - استخدامات أخرى Garnet Group) Minerals - Other Uses )</t>
  </si>
  <si>
    <t>سربنتين (Serpentinite - Gemstone variety)</t>
  </si>
  <si>
    <t>جبس وانهيدرايت (Gypsum &amp; Anhydrite)</t>
  </si>
  <si>
    <t>الثوريوم (Thorium) - من المعادن ذات التظيم الخاص</t>
  </si>
  <si>
    <t>خام الحديد منخفض النسبة (Iron ore -  Fe&lt;𝟦𝟢%)</t>
  </si>
  <si>
    <t>القصدير (Tin)</t>
  </si>
  <si>
    <t>حجر جيري للصناعة Limestone for industry))  𝟢 – 𝟧𝟢𝟢𝟢𝟢 طن</t>
  </si>
  <si>
    <t>تنغستون (Tungsten)</t>
  </si>
  <si>
    <t>حجر جيري للصناعة Limestone for industry)) + 𝟧𝟢𝟢𝟢𝟢 طن</t>
  </si>
  <si>
    <t>الزنك (Zinc)</t>
  </si>
  <si>
    <t>مغنيزايت (Magnesite)</t>
  </si>
  <si>
    <t>زركوينيوم (Zirconium)</t>
  </si>
  <si>
    <t>رخام للصناعة Marble for industry))  𝟢 – 𝟧𝟢𝟢𝟢𝟢 طن</t>
  </si>
  <si>
    <t>عقيق (Agate)</t>
  </si>
  <si>
    <t>رخام للصناعة Marble for industry)) + 𝟧𝟢𝟢𝟢𝟢 طن</t>
  </si>
  <si>
    <t>اسبستوس (Asbestos)</t>
  </si>
  <si>
    <t xml:space="preserve">نيفلين سيانيت (Nepheline Syenite ) </t>
  </si>
  <si>
    <t>بيريليوم (Beryllium)</t>
  </si>
  <si>
    <t xml:space="preserve">بيرليت (Perlite)      </t>
  </si>
  <si>
    <t>كورندوم (Corundum)</t>
  </si>
  <si>
    <t xml:space="preserve">بوتاس (Potash) </t>
  </si>
  <si>
    <t>الماس (Diamonds)</t>
  </si>
  <si>
    <t>بوزولان (Pozzolan for cement)</t>
  </si>
  <si>
    <t>دياسبور (Diaspore)</t>
  </si>
  <si>
    <t>البازلت (Baslt)</t>
  </si>
  <si>
    <t>الهفينيوم (Hafnium)</t>
  </si>
  <si>
    <t>بيروفيليت (Pyrophyllite)</t>
  </si>
  <si>
    <t>الرصاص (Lead)</t>
  </si>
  <si>
    <t xml:space="preserve">الملح (Salt)     </t>
  </si>
  <si>
    <t xml:space="preserve">لكوكسين (Leucoxene)   </t>
  </si>
  <si>
    <t>رمل السيلكا عالي النسبة (High grade Silica Sand) SiO𝟤 &gt; 𝟫𝟧%)</t>
  </si>
  <si>
    <t xml:space="preserve">الليثيوم (Lithium)     </t>
  </si>
  <si>
    <t>تورونا (Trona)</t>
  </si>
  <si>
    <t>منغنيز (Manganese)</t>
  </si>
  <si>
    <t>ولاستونيت   (Wollastonite)</t>
  </si>
  <si>
    <t>الموليبدينوم  (Molybdenum)</t>
  </si>
  <si>
    <t>الزيوليت  (Zeolite)</t>
  </si>
  <si>
    <t>مجموعة عناصر البلاتينيوم (Platinum Group Metals)</t>
  </si>
  <si>
    <t>باريت (Barite)</t>
  </si>
  <si>
    <t>بيريت (Pyrite)</t>
  </si>
  <si>
    <t>الجرافيت (Graphite)</t>
  </si>
  <si>
    <t>تنتاليوم (Tantalum) - من المعادن ذات التظيم الخاص</t>
  </si>
  <si>
    <t>كيانيت و اندلوسيت و سلمنيت (Kyanite, Andalusite &amp; Sillimanite)</t>
  </si>
  <si>
    <t>يورانيوم (Uranium)</t>
  </si>
  <si>
    <t>ميكا (Mica)</t>
  </si>
  <si>
    <t>فناديوم (Vanadium )</t>
  </si>
  <si>
    <t>أوليفين – استخدامات أخرى (Olivine - Other Uses)</t>
  </si>
  <si>
    <t>زينوتيم (Xenotime)</t>
  </si>
  <si>
    <t>بيروكسنايت (Pyroxenite)</t>
  </si>
  <si>
    <t>كادميوم (Cadmium)</t>
  </si>
  <si>
    <t>التلك (Talc)</t>
  </si>
  <si>
    <t>كروميوم (Chromium)</t>
  </si>
  <si>
    <t>معادن صناعية غير مدرجة (Unlisted Industrial Mineral )</t>
  </si>
  <si>
    <t>معادن مجموعة الجارنت - الأحجار الكريمة Garnet Group Minerals - Precious Stone))</t>
  </si>
  <si>
    <t>أحجار كريمة وشبه الكريمة (Gemstone &amp; semi-precious stones )</t>
  </si>
  <si>
    <t>الذهب (Gold)</t>
  </si>
  <si>
    <t>جاسبر (Jasper)</t>
  </si>
  <si>
    <t>أوليفين – بيردوت / نوع حجر كريم (Olivine - Peridot/ Gemstone variety)</t>
  </si>
  <si>
    <t xml:space="preserve">الفضة (Silver) </t>
  </si>
  <si>
    <t>معادن وخامات غير مدرجة (Unlisted mineral or metal 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</si>
</sst>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0.0"/>
    <numFmt numFmtId="167" formatCode="[$-2000401]0"/>
    <numFmt numFmtId="168" formatCode="[$-2000401]#,##0"/>
    <numFmt numFmtId="169" formatCode="0;[Red]0"/>
    <numFmt numFmtId="170" formatCode="[$-409]d\-mmm\-yy;@"/>
  </numFmts>
  <fonts count="73" x14ac:knownFonts="1">
    <font>
      <sz val="11"/>
      <color theme="1"/>
      <name val="Aptos"/>
      <family val="2"/>
      <scheme val="minor"/>
    </font>
    <font>
      <sz val="11"/>
      <color theme="1"/>
      <name val="Aptos"/>
      <family val="2"/>
      <scheme val="minor"/>
    </font>
    <font>
      <b/>
      <sz val="12"/>
      <color theme="1"/>
      <name val="Sakkal Majalla"/>
    </font>
    <font>
      <b/>
      <sz val="16"/>
      <color theme="1"/>
      <name val="Sakkal Majalla"/>
    </font>
    <font>
      <sz val="11"/>
      <color theme="1"/>
      <name val="Sakkal Majalla"/>
    </font>
    <font>
      <sz val="16"/>
      <color theme="1"/>
      <name val="Sakkal Majalla"/>
    </font>
    <font>
      <sz val="16"/>
      <color theme="1"/>
      <name val="Aptos"/>
      <family val="2"/>
      <scheme val="minor"/>
    </font>
    <font>
      <sz val="20"/>
      <color theme="1"/>
      <name val="Aptos"/>
      <family val="2"/>
      <scheme val="minor"/>
    </font>
    <font>
      <b/>
      <sz val="20"/>
      <color theme="1"/>
      <name val="Aptos"/>
      <family val="2"/>
      <scheme val="minor"/>
    </font>
    <font>
      <b/>
      <sz val="20"/>
      <color theme="1"/>
      <name val="Sakkal Majalla"/>
    </font>
    <font>
      <b/>
      <sz val="28"/>
      <color theme="1"/>
      <name val="Aptos"/>
      <family val="2"/>
      <scheme val="minor"/>
    </font>
    <font>
      <b/>
      <sz val="14"/>
      <color rgb="FF272B30"/>
      <name val="Sakkal Majalla"/>
    </font>
    <font>
      <b/>
      <sz val="14"/>
      <color theme="1"/>
      <name val="Sakkal Majalla"/>
    </font>
    <font>
      <sz val="14"/>
      <color rgb="FF272B30"/>
      <name val="Sakkal Majalla"/>
    </font>
    <font>
      <b/>
      <sz val="28"/>
      <color theme="1"/>
      <name val="Sakkal Majalla"/>
    </font>
    <font>
      <sz val="12"/>
      <color theme="1"/>
      <name val="Aptos"/>
      <family val="2"/>
      <scheme val="minor"/>
    </font>
    <font>
      <sz val="14"/>
      <color theme="1"/>
      <name val="Sakkal Majalla"/>
    </font>
    <font>
      <sz val="10"/>
      <color theme="1"/>
      <name val="Aptos"/>
      <family val="2"/>
      <scheme val="minor"/>
    </font>
    <font>
      <sz val="10"/>
      <color theme="1"/>
      <name val="Sakkal Majalla"/>
    </font>
    <font>
      <b/>
      <sz val="16"/>
      <color rgb="FF46385E"/>
      <name val="Sakkal Majalla"/>
    </font>
    <font>
      <sz val="12"/>
      <color theme="1"/>
      <name val="Sakkal Majalla"/>
    </font>
    <font>
      <sz val="14"/>
      <name val="Sakkal Majalla"/>
    </font>
    <font>
      <b/>
      <sz val="18"/>
      <color theme="1"/>
      <name val="Sakkal Majalla"/>
    </font>
    <font>
      <b/>
      <sz val="16"/>
      <color rgb="FFC00000"/>
      <name val="Sakkal Majalla"/>
    </font>
    <font>
      <b/>
      <sz val="12"/>
      <color rgb="FFC00000"/>
      <name val="Sakkal Majalla"/>
    </font>
    <font>
      <sz val="20"/>
      <color theme="1"/>
      <name val="Sakkal Majalla"/>
    </font>
    <font>
      <b/>
      <sz val="20"/>
      <color theme="5" tint="-0.249977111117893"/>
      <name val="Sakkal Majalla"/>
    </font>
    <font>
      <sz val="14"/>
      <color rgb="FF000000"/>
      <name val="Sakkal Majalla"/>
    </font>
    <font>
      <sz val="14"/>
      <color theme="1"/>
      <name val="Aptos"/>
      <family val="2"/>
      <scheme val="minor"/>
    </font>
    <font>
      <b/>
      <sz val="16"/>
      <color theme="5" tint="-0.249977111117893"/>
      <name val="Sakkal Majalla"/>
    </font>
    <font>
      <b/>
      <sz val="48"/>
      <color theme="1"/>
      <name val="Sakkal Majalla"/>
    </font>
    <font>
      <b/>
      <sz val="48"/>
      <color theme="8" tint="-0.249977111117893"/>
      <name val="Sakkal Majalla"/>
    </font>
    <font>
      <b/>
      <sz val="14"/>
      <color theme="5" tint="-0.249977111117893"/>
      <name val="Sakkal Majalla"/>
    </font>
    <font>
      <b/>
      <sz val="14"/>
      <color rgb="FFC00000"/>
      <name val="Sakkal Majalla"/>
    </font>
    <font>
      <sz val="14"/>
      <color rgb="FF2F5496"/>
      <name val="Sakkal Majalla"/>
    </font>
    <font>
      <b/>
      <sz val="16"/>
      <name val="Sakkal Majalla"/>
    </font>
    <font>
      <b/>
      <sz val="16"/>
      <color rgb="FFFF0000"/>
      <name val="Sakkal Majalla"/>
    </font>
    <font>
      <sz val="7"/>
      <color rgb="FF1F1F1F"/>
      <name val="Arial"/>
      <family val="2"/>
    </font>
    <font>
      <b/>
      <sz val="12"/>
      <color rgb="FFFF0000"/>
      <name val="Sakkal Majalla"/>
    </font>
    <font>
      <b/>
      <u/>
      <sz val="26"/>
      <color theme="1"/>
      <name val="Sakkal Majalla"/>
    </font>
    <font>
      <b/>
      <sz val="20"/>
      <color theme="0"/>
      <name val="Sakkal Majalla"/>
    </font>
    <font>
      <b/>
      <sz val="22"/>
      <color theme="0"/>
      <name val="Sakkal Majalla"/>
    </font>
    <font>
      <b/>
      <sz val="24"/>
      <color theme="0"/>
      <name val="Sakkal Majalla"/>
    </font>
    <font>
      <b/>
      <sz val="20"/>
      <color theme="0"/>
      <name val="Aptos"/>
      <family val="2"/>
      <scheme val="minor"/>
    </font>
    <font>
      <b/>
      <sz val="22"/>
      <color theme="0"/>
      <name val="Aptos"/>
      <family val="2"/>
      <scheme val="minor"/>
    </font>
    <font>
      <sz val="22"/>
      <color theme="0"/>
      <name val="Aptos"/>
      <family val="2"/>
      <scheme val="minor"/>
    </font>
    <font>
      <b/>
      <sz val="20"/>
      <color rgb="FF00B0F0"/>
      <name val="Sakkal Majalla"/>
    </font>
    <font>
      <sz val="36"/>
      <color theme="1"/>
      <name val="Sakkal Majalla"/>
    </font>
    <font>
      <sz val="11"/>
      <color theme="3" tint="-0.249977111117893"/>
      <name val="Aptos"/>
      <family val="2"/>
      <scheme val="minor"/>
    </font>
    <font>
      <u/>
      <sz val="11"/>
      <color theme="10"/>
      <name val="Aptos"/>
      <family val="2"/>
      <scheme val="minor"/>
    </font>
    <font>
      <u/>
      <sz val="9"/>
      <color theme="10"/>
      <name val="Aptos"/>
      <family val="2"/>
      <scheme val="minor"/>
    </font>
    <font>
      <b/>
      <sz val="18"/>
      <color theme="5" tint="-0.249977111117893"/>
      <name val="Sakkal Majalla"/>
    </font>
    <font>
      <b/>
      <sz val="18"/>
      <color theme="8"/>
      <name val="Sakkal Majalla"/>
    </font>
    <font>
      <b/>
      <sz val="18"/>
      <color theme="5" tint="-0.499984740745262"/>
      <name val="Sakkal Majalla"/>
    </font>
    <font>
      <u/>
      <sz val="18"/>
      <color theme="10"/>
      <name val="Aptos"/>
      <family val="2"/>
      <scheme val="minor"/>
    </font>
    <font>
      <b/>
      <u/>
      <sz val="14"/>
      <color theme="10"/>
      <name val="Aptos"/>
      <family val="2"/>
      <scheme val="minor"/>
    </font>
    <font>
      <b/>
      <sz val="18"/>
      <color theme="3" tint="-0.249977111117893"/>
      <name val="Sakkal Majalla"/>
    </font>
    <font>
      <b/>
      <sz val="18"/>
      <name val="Sakkal Majalla"/>
    </font>
    <font>
      <sz val="22"/>
      <color theme="1"/>
      <name val="Sakkal Majalla"/>
    </font>
    <font>
      <b/>
      <sz val="22"/>
      <color theme="1"/>
      <name val="Sakkal Majalla"/>
    </font>
    <font>
      <b/>
      <u/>
      <sz val="22"/>
      <color theme="1"/>
      <name val="Sakkal Majalla"/>
    </font>
    <font>
      <sz val="24"/>
      <name val="Sakkal Majalla"/>
    </font>
    <font>
      <b/>
      <sz val="24"/>
      <color rgb="FFFF0000"/>
      <name val="Sakkal Majalla"/>
    </font>
    <font>
      <b/>
      <sz val="24"/>
      <color theme="1"/>
      <name val="Sakkal Majalla"/>
    </font>
    <font>
      <sz val="24"/>
      <color theme="1"/>
      <name val="Sakkal Majalla"/>
    </font>
    <font>
      <b/>
      <sz val="18"/>
      <color rgb="FFFF0000"/>
      <name val="Sakkal Majalla"/>
    </font>
    <font>
      <b/>
      <u/>
      <sz val="18"/>
      <color rgb="FFFF0000"/>
      <name val="Sakkal Majalla"/>
    </font>
    <font>
      <b/>
      <sz val="22"/>
      <color rgb="FF000000"/>
      <name val="Sakkal Majalla"/>
    </font>
    <font>
      <b/>
      <u/>
      <sz val="22"/>
      <color theme="5" tint="0.39997558519241921"/>
      <name val="Sakkal Majalla"/>
    </font>
    <font>
      <b/>
      <sz val="22"/>
      <color theme="5" tint="0.39997558519241921"/>
      <name val="Sakkal Majalla"/>
    </font>
    <font>
      <b/>
      <sz val="22"/>
      <color rgb="FFC00000"/>
      <name val="Sakkal Majalla"/>
    </font>
    <font>
      <b/>
      <u/>
      <sz val="28"/>
      <color theme="1"/>
      <name val="Sakkal Majalla"/>
    </font>
    <font>
      <sz val="10"/>
      <color rgb="FF000000"/>
      <name val="Aptos"/>
      <family val="2"/>
    </font>
  </fonts>
  <fills count="20">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8" tint="0.79998168889431442"/>
        <bgColor rgb="FFF1CEEE"/>
      </patternFill>
    </fill>
    <fill>
      <patternFill patternType="solid">
        <fgColor theme="4"/>
        <bgColor rgb="FFB4C6E7"/>
      </patternFill>
    </fill>
    <fill>
      <patternFill patternType="solid">
        <fgColor theme="4"/>
        <bgColor rgb="FF002060"/>
      </patternFill>
    </fill>
    <fill>
      <patternFill patternType="solid">
        <fgColor theme="4"/>
        <bgColor indexed="64"/>
      </patternFill>
    </fill>
    <fill>
      <patternFill patternType="solid">
        <fgColor theme="0" tint="-0.499984740745262"/>
        <bgColor indexed="64"/>
      </patternFill>
    </fill>
    <fill>
      <patternFill patternType="solid">
        <fgColor theme="3"/>
        <bgColor rgb="FFFF0000"/>
      </patternFill>
    </fill>
    <fill>
      <patternFill patternType="solid">
        <fgColor theme="3"/>
        <bgColor rgb="FFC5E0B3"/>
      </patternFill>
    </fill>
    <fill>
      <patternFill patternType="solid">
        <fgColor theme="2"/>
        <bgColor indexed="64"/>
      </patternFill>
    </fill>
    <fill>
      <patternFill patternType="solid">
        <fgColor theme="5" tint="0.79998168889431442"/>
        <bgColor indexed="64"/>
      </patternFill>
    </fill>
    <fill>
      <patternFill patternType="solid">
        <fgColor theme="3"/>
        <bgColor indexed="64"/>
      </patternFill>
    </fill>
    <fill>
      <patternFill patternType="solid">
        <fgColor theme="2" tint="-0.499984740745262"/>
        <bgColor indexed="64"/>
      </patternFill>
    </fill>
    <fill>
      <patternFill patternType="solid">
        <fgColor theme="2" tint="0.59999389629810485"/>
        <bgColor indexed="64"/>
      </patternFill>
    </fill>
    <fill>
      <patternFill patternType="solid">
        <fgColor theme="8" tint="0.79998168889431442"/>
        <bgColor indexed="64"/>
      </patternFill>
    </fill>
    <fill>
      <patternFill patternType="solid">
        <fgColor theme="6" tint="0.39997558519241921"/>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medium">
        <color rgb="FF000000"/>
      </left>
      <right style="thin">
        <color rgb="FF000000"/>
      </right>
      <top style="medium">
        <color rgb="FF000000"/>
      </top>
      <bottom style="medium">
        <color rgb="FF000000"/>
      </bottom>
      <diagonal/>
    </border>
    <border>
      <left/>
      <right/>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0" fontId="49" fillId="0" borderId="0" applyNumberFormat="0" applyFill="0" applyBorder="0" applyAlignment="0" applyProtection="0"/>
  </cellStyleXfs>
  <cellXfs count="527">
    <xf numFmtId="0" fontId="0" fillId="0" borderId="0" xfId="0"/>
    <xf numFmtId="0" fontId="6" fillId="0" borderId="0" xfId="0" applyFont="1"/>
    <xf numFmtId="0" fontId="8" fillId="0" borderId="0" xfId="0" applyFont="1" applyAlignment="1">
      <alignment vertical="center"/>
    </xf>
    <xf numFmtId="0" fontId="0" fillId="0" borderId="0" xfId="0" applyProtection="1">
      <protection hidden="1"/>
    </xf>
    <xf numFmtId="0" fontId="9" fillId="0" borderId="0" xfId="0" applyFont="1" applyAlignment="1" applyProtection="1">
      <alignment horizontal="right" vertical="center" wrapText="1"/>
      <protection hidden="1"/>
    </xf>
    <xf numFmtId="0" fontId="12" fillId="3" borderId="6" xfId="0" applyFont="1" applyFill="1" applyBorder="1" applyAlignment="1" applyProtection="1">
      <alignment horizontal="center" vertical="center" wrapText="1"/>
      <protection hidden="1"/>
    </xf>
    <xf numFmtId="0" fontId="12" fillId="3" borderId="20" xfId="0" applyFont="1" applyFill="1" applyBorder="1" applyAlignment="1" applyProtection="1">
      <alignment horizontal="center" vertical="center" wrapText="1"/>
      <protection hidden="1"/>
    </xf>
    <xf numFmtId="0" fontId="12" fillId="3" borderId="27" xfId="0" applyFont="1" applyFill="1" applyBorder="1" applyAlignment="1" applyProtection="1">
      <alignment horizontal="center" vertical="center" wrapText="1"/>
      <protection hidden="1"/>
    </xf>
    <xf numFmtId="0" fontId="4" fillId="0" borderId="0" xfId="0" applyFont="1" applyProtection="1">
      <protection hidden="1"/>
    </xf>
    <xf numFmtId="0" fontId="12" fillId="0" borderId="24" xfId="0" applyFont="1" applyBorder="1" applyAlignment="1" applyProtection="1">
      <alignment horizontal="center" vertical="center" wrapText="1"/>
      <protection hidden="1"/>
    </xf>
    <xf numFmtId="0" fontId="12" fillId="0" borderId="25" xfId="0" applyFont="1" applyBorder="1" applyAlignment="1" applyProtection="1">
      <alignment horizontal="center" vertical="center" wrapText="1"/>
      <protection hidden="1"/>
    </xf>
    <xf numFmtId="0" fontId="8" fillId="0" borderId="0" xfId="0" applyFont="1" applyAlignment="1" applyProtection="1">
      <alignment vertical="center"/>
      <protection hidden="1"/>
    </xf>
    <xf numFmtId="0" fontId="12" fillId="0" borderId="26" xfId="0" applyFont="1" applyBorder="1" applyAlignment="1" applyProtection="1">
      <alignment horizontal="center" vertical="center" wrapText="1"/>
      <protection hidden="1"/>
    </xf>
    <xf numFmtId="0" fontId="9" fillId="0" borderId="0" xfId="0" applyFont="1" applyAlignment="1" applyProtection="1">
      <alignment vertical="center" wrapText="1"/>
      <protection hidden="1"/>
    </xf>
    <xf numFmtId="0" fontId="5" fillId="0" borderId="0" xfId="0" applyFont="1" applyProtection="1">
      <protection hidden="1"/>
    </xf>
    <xf numFmtId="0" fontId="6" fillId="0" borderId="0" xfId="0" applyFont="1" applyProtection="1">
      <protection hidden="1"/>
    </xf>
    <xf numFmtId="0" fontId="9" fillId="0" borderId="0" xfId="0" applyFont="1" applyAlignment="1" applyProtection="1">
      <alignment horizontal="center" vertical="center" wrapText="1"/>
      <protection hidden="1"/>
    </xf>
    <xf numFmtId="0" fontId="3" fillId="0" borderId="0" xfId="0" applyFont="1" applyAlignment="1" applyProtection="1">
      <alignment horizontal="right" vertical="center" wrapText="1"/>
      <protection hidden="1"/>
    </xf>
    <xf numFmtId="0" fontId="3" fillId="0" borderId="0" xfId="0" applyFont="1" applyAlignment="1" applyProtection="1">
      <alignment vertical="center" wrapText="1"/>
      <protection hidden="1"/>
    </xf>
    <xf numFmtId="0" fontId="12" fillId="0" borderId="31" xfId="0" applyFont="1" applyBorder="1" applyAlignment="1" applyProtection="1">
      <alignment horizontal="center" vertical="center" wrapText="1"/>
      <protection hidden="1"/>
    </xf>
    <xf numFmtId="0" fontId="12" fillId="0" borderId="60" xfId="0" applyFont="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13" fillId="0" borderId="0" xfId="0" applyFont="1" applyAlignment="1" applyProtection="1">
      <alignment horizontal="right" vertical="center" wrapText="1"/>
      <protection hidden="1"/>
    </xf>
    <xf numFmtId="0" fontId="11"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165" fontId="13" fillId="0" borderId="0" xfId="0" applyNumberFormat="1" applyFont="1" applyAlignment="1" applyProtection="1">
      <alignment horizontal="center" vertical="center" wrapText="1"/>
      <protection hidden="1"/>
    </xf>
    <xf numFmtId="166" fontId="12" fillId="0" borderId="0" xfId="0" applyNumberFormat="1" applyFont="1" applyAlignment="1" applyProtection="1">
      <alignment horizontal="center" vertical="center" wrapText="1"/>
      <protection hidden="1"/>
    </xf>
    <xf numFmtId="0" fontId="18" fillId="0" borderId="0" xfId="0" applyFont="1" applyProtection="1">
      <protection hidden="1"/>
    </xf>
    <xf numFmtId="0" fontId="17" fillId="0" borderId="0" xfId="0" applyFont="1" applyProtection="1">
      <protection hidden="1"/>
    </xf>
    <xf numFmtId="0" fontId="0" fillId="0" borderId="0" xfId="0" applyAlignment="1" applyProtection="1">
      <alignment horizontal="center"/>
      <protection hidden="1"/>
    </xf>
    <xf numFmtId="0" fontId="3" fillId="0" borderId="0" xfId="0" applyFont="1" applyAlignment="1" applyProtection="1">
      <alignment vertical="center"/>
      <protection hidden="1"/>
    </xf>
    <xf numFmtId="0" fontId="20" fillId="0" borderId="0" xfId="0" applyFont="1" applyAlignment="1" applyProtection="1">
      <alignment wrapText="1"/>
      <protection hidden="1"/>
    </xf>
    <xf numFmtId="0" fontId="0" fillId="0" borderId="0" xfId="0" applyAlignment="1" applyProtection="1">
      <alignment horizontal="center" vertical="center"/>
      <protection hidden="1"/>
    </xf>
    <xf numFmtId="0" fontId="9" fillId="3" borderId="1" xfId="0" applyFont="1" applyFill="1" applyBorder="1" applyProtection="1">
      <protection hidden="1"/>
    </xf>
    <xf numFmtId="0" fontId="7" fillId="0" borderId="0" xfId="0" applyFont="1" applyProtection="1">
      <protection hidden="1"/>
    </xf>
    <xf numFmtId="0" fontId="0" fillId="0" borderId="0" xfId="0" applyAlignment="1" applyProtection="1">
      <alignment readingOrder="2"/>
      <protection hidden="1"/>
    </xf>
    <xf numFmtId="0" fontId="5" fillId="0" borderId="1" xfId="0" applyFont="1" applyBorder="1" applyProtection="1">
      <protection locked="0" hidden="1"/>
    </xf>
    <xf numFmtId="166" fontId="5" fillId="0" borderId="1" xfId="0" applyNumberFormat="1" applyFont="1" applyBorder="1" applyProtection="1">
      <protection locked="0" hidden="1"/>
    </xf>
    <xf numFmtId="0" fontId="12" fillId="0" borderId="6" xfId="0" applyFont="1" applyBorder="1" applyAlignment="1" applyProtection="1">
      <alignment horizontal="center" vertical="center" wrapText="1"/>
      <protection hidden="1"/>
    </xf>
    <xf numFmtId="0" fontId="11" fillId="3" borderId="13"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165" fontId="11" fillId="4" borderId="18" xfId="0" applyNumberFormat="1" applyFont="1" applyFill="1" applyBorder="1" applyAlignment="1" applyProtection="1">
      <alignment horizontal="center" vertical="center" wrapText="1"/>
      <protection hidden="1"/>
    </xf>
    <xf numFmtId="165" fontId="11" fillId="4" borderId="19" xfId="0" applyNumberFormat="1" applyFont="1" applyFill="1" applyBorder="1" applyAlignment="1" applyProtection="1">
      <alignment horizontal="center" vertical="center" wrapText="1"/>
      <protection hidden="1"/>
    </xf>
    <xf numFmtId="0" fontId="11" fillId="3" borderId="12" xfId="0" applyFont="1" applyFill="1" applyBorder="1" applyAlignment="1" applyProtection="1">
      <alignment horizontal="center" vertical="center" wrapText="1"/>
      <protection hidden="1"/>
    </xf>
    <xf numFmtId="165" fontId="11" fillId="3" borderId="13" xfId="0" applyNumberFormat="1" applyFont="1" applyFill="1" applyBorder="1" applyAlignment="1" applyProtection="1">
      <alignment horizontal="center" vertical="center" wrapText="1"/>
      <protection hidden="1"/>
    </xf>
    <xf numFmtId="165" fontId="11" fillId="3" borderId="14" xfId="0" applyNumberFormat="1" applyFont="1" applyFill="1" applyBorder="1" applyAlignment="1" applyProtection="1">
      <alignment horizontal="center" vertical="center" wrapText="1"/>
      <protection hidden="1"/>
    </xf>
    <xf numFmtId="3" fontId="11" fillId="4" borderId="57" xfId="1" applyNumberFormat="1" applyFont="1" applyFill="1" applyBorder="1" applyAlignment="1" applyProtection="1">
      <alignment horizontal="center" vertical="center" wrapText="1"/>
      <protection hidden="1"/>
    </xf>
    <xf numFmtId="165" fontId="11" fillId="4" borderId="17" xfId="0" applyNumberFormat="1" applyFont="1" applyFill="1" applyBorder="1" applyAlignment="1" applyProtection="1">
      <alignment horizontal="center" vertical="center" wrapText="1"/>
      <protection hidden="1"/>
    </xf>
    <xf numFmtId="165" fontId="11" fillId="3" borderId="12" xfId="0" applyNumberFormat="1" applyFont="1" applyFill="1" applyBorder="1" applyAlignment="1" applyProtection="1">
      <alignment horizontal="center" vertical="center" wrapText="1"/>
      <protection hidden="1"/>
    </xf>
    <xf numFmtId="0" fontId="16" fillId="0" borderId="0" xfId="0" applyFont="1" applyProtection="1">
      <protection hidden="1"/>
    </xf>
    <xf numFmtId="0" fontId="2" fillId="3" borderId="55" xfId="0" applyFont="1" applyFill="1" applyBorder="1" applyAlignment="1" applyProtection="1">
      <alignment horizontal="center" vertical="center" wrapText="1"/>
      <protection hidden="1"/>
    </xf>
    <xf numFmtId="0" fontId="2" fillId="3" borderId="56" xfId="0" applyFont="1" applyFill="1" applyBorder="1" applyAlignment="1" applyProtection="1">
      <alignment horizontal="center" vertical="center" wrapText="1"/>
      <protection hidden="1"/>
    </xf>
    <xf numFmtId="0" fontId="2" fillId="3" borderId="54" xfId="0" applyFont="1" applyFill="1" applyBorder="1" applyAlignment="1" applyProtection="1">
      <alignment horizontal="center" vertical="center" wrapText="1"/>
      <protection hidden="1"/>
    </xf>
    <xf numFmtId="0" fontId="12" fillId="0" borderId="0" xfId="0" applyFont="1" applyAlignment="1" applyProtection="1">
      <alignment horizontal="right" vertical="center" wrapText="1"/>
      <protection hidden="1"/>
    </xf>
    <xf numFmtId="0" fontId="26" fillId="0" borderId="0" xfId="0" applyFont="1" applyAlignment="1" applyProtection="1">
      <alignment vertical="center" wrapText="1"/>
      <protection hidden="1"/>
    </xf>
    <xf numFmtId="0" fontId="29" fillId="0" borderId="40" xfId="0" applyFont="1" applyBorder="1" applyAlignment="1" applyProtection="1">
      <alignment vertical="center" wrapText="1"/>
      <protection hidden="1"/>
    </xf>
    <xf numFmtId="169" fontId="30" fillId="4" borderId="20" xfId="0" applyNumberFormat="1" applyFont="1" applyFill="1" applyBorder="1" applyAlignment="1" applyProtection="1">
      <alignment horizontal="center" vertical="center"/>
      <protection hidden="1"/>
    </xf>
    <xf numFmtId="0" fontId="30" fillId="4" borderId="27" xfId="0" applyFont="1" applyFill="1" applyBorder="1" applyAlignment="1" applyProtection="1">
      <alignment horizontal="center" vertical="center"/>
      <protection hidden="1"/>
    </xf>
    <xf numFmtId="49" fontId="5" fillId="0" borderId="0" xfId="0" applyNumberFormat="1" applyFont="1" applyAlignment="1" applyProtection="1">
      <alignment horizontal="center"/>
      <protection hidden="1"/>
    </xf>
    <xf numFmtId="0" fontId="5" fillId="0" borderId="15"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2" xfId="0" applyFont="1" applyBorder="1" applyAlignment="1" applyProtection="1">
      <alignment horizontal="center" vertical="center"/>
      <protection hidden="1"/>
    </xf>
    <xf numFmtId="0" fontId="12" fillId="3" borderId="17" xfId="0" applyFont="1" applyFill="1" applyBorder="1" applyAlignment="1" applyProtection="1">
      <alignment horizontal="center" vertical="center" wrapText="1"/>
      <protection hidden="1"/>
    </xf>
    <xf numFmtId="0" fontId="32" fillId="0" borderId="40" xfId="0" applyFont="1" applyBorder="1" applyAlignment="1" applyProtection="1">
      <alignment vertical="center" wrapText="1"/>
      <protection hidden="1"/>
    </xf>
    <xf numFmtId="0" fontId="12" fillId="3" borderId="35" xfId="0" applyFont="1" applyFill="1" applyBorder="1" applyAlignment="1" applyProtection="1">
      <alignment vertical="center"/>
      <protection hidden="1"/>
    </xf>
    <xf numFmtId="0" fontId="12" fillId="0" borderId="7"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wrapText="1"/>
      <protection hidden="1"/>
    </xf>
    <xf numFmtId="0" fontId="12" fillId="0" borderId="12" xfId="0" applyFont="1" applyBorder="1" applyAlignment="1" applyProtection="1">
      <alignment horizontal="center" vertical="center" wrapText="1"/>
      <protection hidden="1"/>
    </xf>
    <xf numFmtId="0" fontId="12" fillId="3" borderId="35" xfId="0" applyFont="1" applyFill="1" applyBorder="1" applyAlignment="1" applyProtection="1">
      <alignment horizontal="center" vertical="center" wrapText="1"/>
      <protection hidden="1"/>
    </xf>
    <xf numFmtId="3" fontId="12" fillId="0" borderId="9" xfId="1" applyNumberFormat="1" applyFont="1" applyBorder="1" applyAlignment="1" applyProtection="1">
      <alignment horizontal="center" vertical="center" wrapText="1"/>
      <protection hidden="1"/>
    </xf>
    <xf numFmtId="3" fontId="12" fillId="5" borderId="6" xfId="1" applyNumberFormat="1" applyFont="1" applyFill="1" applyBorder="1" applyAlignment="1" applyProtection="1">
      <alignment horizontal="center" vertical="center" wrapText="1"/>
      <protection hidden="1"/>
    </xf>
    <xf numFmtId="3" fontId="12" fillId="2" borderId="6" xfId="1" applyNumberFormat="1" applyFont="1" applyFill="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3" fontId="12" fillId="0" borderId="16" xfId="1" applyNumberFormat="1" applyFont="1" applyBorder="1" applyAlignment="1" applyProtection="1">
      <alignment horizontal="center" vertical="center" wrapText="1"/>
      <protection hidden="1"/>
    </xf>
    <xf numFmtId="0" fontId="12" fillId="0" borderId="49" xfId="0" applyFont="1" applyBorder="1" applyAlignment="1" applyProtection="1">
      <alignment horizontal="center" vertical="center" wrapText="1"/>
      <protection hidden="1"/>
    </xf>
    <xf numFmtId="0" fontId="12" fillId="0" borderId="0" xfId="0" applyFont="1" applyAlignment="1" applyProtection="1">
      <alignment vertical="center" wrapText="1"/>
      <protection hidden="1"/>
    </xf>
    <xf numFmtId="0" fontId="12" fillId="3" borderId="50" xfId="0" applyFont="1" applyFill="1" applyBorder="1" applyAlignment="1" applyProtection="1">
      <alignment horizontal="center" vertical="center" wrapText="1"/>
      <protection hidden="1"/>
    </xf>
    <xf numFmtId="0" fontId="12" fillId="3" borderId="44" xfId="0" applyFont="1" applyFill="1" applyBorder="1" applyAlignment="1" applyProtection="1">
      <alignment horizontal="center" vertical="center" wrapText="1"/>
      <protection hidden="1"/>
    </xf>
    <xf numFmtId="3" fontId="12" fillId="0" borderId="30" xfId="0" applyNumberFormat="1" applyFont="1" applyBorder="1" applyAlignment="1" applyProtection="1">
      <alignment horizontal="right" vertical="center" wrapText="1"/>
      <protection locked="0" hidden="1"/>
    </xf>
    <xf numFmtId="3" fontId="12" fillId="0" borderId="51" xfId="0" applyNumberFormat="1" applyFont="1" applyBorder="1" applyAlignment="1" applyProtection="1">
      <alignment horizontal="center" vertical="center" wrapText="1"/>
      <protection locked="0" hidden="1"/>
    </xf>
    <xf numFmtId="3" fontId="12" fillId="0" borderId="18" xfId="0" applyNumberFormat="1" applyFont="1" applyBorder="1" applyAlignment="1" applyProtection="1">
      <alignment horizontal="center" vertical="center" wrapText="1"/>
      <protection locked="0" hidden="1"/>
    </xf>
    <xf numFmtId="3" fontId="12" fillId="0" borderId="4" xfId="0" applyNumberFormat="1" applyFont="1" applyBorder="1" applyAlignment="1" applyProtection="1">
      <alignment horizontal="center" vertical="center" wrapText="1"/>
      <protection locked="0" hidden="1"/>
    </xf>
    <xf numFmtId="3" fontId="12" fillId="0" borderId="1" xfId="0" applyNumberFormat="1" applyFont="1" applyBorder="1" applyAlignment="1" applyProtection="1">
      <alignment horizontal="center" vertical="center" wrapText="1"/>
      <protection locked="0" hidden="1"/>
    </xf>
    <xf numFmtId="3" fontId="12" fillId="0" borderId="3" xfId="0" applyNumberFormat="1" applyFont="1" applyBorder="1" applyAlignment="1" applyProtection="1">
      <alignment horizontal="center" vertical="center" wrapText="1"/>
      <protection locked="0" hidden="1"/>
    </xf>
    <xf numFmtId="0" fontId="12" fillId="0" borderId="4" xfId="0" applyFont="1" applyBorder="1" applyAlignment="1" applyProtection="1">
      <alignment horizontal="right" vertical="center" wrapText="1"/>
      <protection locked="0" hidden="1"/>
    </xf>
    <xf numFmtId="0" fontId="0" fillId="0" borderId="0" xfId="0" applyAlignment="1" applyProtection="1">
      <alignment vertical="center"/>
      <protection hidden="1"/>
    </xf>
    <xf numFmtId="0" fontId="3" fillId="3" borderId="6" xfId="0" applyFont="1" applyFill="1" applyBorder="1" applyAlignment="1" applyProtection="1">
      <alignment horizontal="center" vertical="center"/>
      <protection hidden="1"/>
    </xf>
    <xf numFmtId="0" fontId="16" fillId="0" borderId="24" xfId="0" applyFont="1" applyBorder="1" applyAlignment="1" applyProtection="1">
      <alignment vertical="center"/>
      <protection hidden="1"/>
    </xf>
    <xf numFmtId="0" fontId="16" fillId="0" borderId="25" xfId="0" applyFont="1" applyBorder="1" applyAlignment="1" applyProtection="1">
      <alignment vertical="center"/>
      <protection hidden="1"/>
    </xf>
    <xf numFmtId="167" fontId="20" fillId="0" borderId="15" xfId="0" applyNumberFormat="1" applyFont="1" applyBorder="1" applyAlignment="1" applyProtection="1">
      <alignment horizontal="center" vertical="center"/>
      <protection hidden="1"/>
    </xf>
    <xf numFmtId="167" fontId="20" fillId="0" borderId="16" xfId="0" applyNumberFormat="1" applyFont="1" applyBorder="1" applyAlignment="1" applyProtection="1">
      <alignment horizontal="center" vertical="center"/>
      <protection hidden="1"/>
    </xf>
    <xf numFmtId="167" fontId="15" fillId="0" borderId="15" xfId="0" applyNumberFormat="1" applyFont="1" applyBorder="1" applyAlignment="1" applyProtection="1">
      <alignment horizontal="center" vertical="center"/>
      <protection hidden="1"/>
    </xf>
    <xf numFmtId="167" fontId="15" fillId="0" borderId="16" xfId="0" applyNumberFormat="1" applyFont="1" applyBorder="1" applyAlignment="1" applyProtection="1">
      <alignment horizontal="center" vertical="center"/>
      <protection hidden="1"/>
    </xf>
    <xf numFmtId="167" fontId="20" fillId="0" borderId="10" xfId="0" applyNumberFormat="1" applyFont="1" applyBorder="1" applyAlignment="1" applyProtection="1">
      <alignment horizontal="center" vertical="center"/>
      <protection hidden="1"/>
    </xf>
    <xf numFmtId="167" fontId="20" fillId="0" borderId="11" xfId="0" applyNumberFormat="1" applyFont="1" applyBorder="1" applyAlignment="1" applyProtection="1">
      <alignment horizontal="center" vertical="center"/>
      <protection hidden="1"/>
    </xf>
    <xf numFmtId="167" fontId="15" fillId="0" borderId="10" xfId="0" applyNumberFormat="1" applyFont="1" applyBorder="1" applyAlignment="1" applyProtection="1">
      <alignment horizontal="center" vertical="center"/>
      <protection hidden="1"/>
    </xf>
    <xf numFmtId="168" fontId="15" fillId="0" borderId="11" xfId="0" applyNumberFormat="1" applyFont="1" applyBorder="1" applyAlignment="1" applyProtection="1">
      <alignment horizontal="center" vertical="center"/>
      <protection hidden="1"/>
    </xf>
    <xf numFmtId="0" fontId="16" fillId="0" borderId="26" xfId="0" applyFont="1" applyBorder="1" applyAlignment="1" applyProtection="1">
      <alignment vertical="center"/>
      <protection hidden="1"/>
    </xf>
    <xf numFmtId="0" fontId="12" fillId="3" borderId="6" xfId="0" applyFont="1" applyFill="1" applyBorder="1" applyAlignment="1" applyProtection="1">
      <alignment vertical="center" readingOrder="2"/>
      <protection hidden="1"/>
    </xf>
    <xf numFmtId="0" fontId="16" fillId="0" borderId="31" xfId="0" applyFont="1" applyBorder="1" applyAlignment="1" applyProtection="1">
      <alignment vertical="center"/>
      <protection hidden="1"/>
    </xf>
    <xf numFmtId="167" fontId="20" fillId="0" borderId="12" xfId="0" applyNumberFormat="1" applyFont="1" applyBorder="1" applyAlignment="1" applyProtection="1">
      <alignment horizontal="center" vertical="center"/>
      <protection hidden="1"/>
    </xf>
    <xf numFmtId="167" fontId="20" fillId="0" borderId="14" xfId="0" applyNumberFormat="1" applyFont="1" applyBorder="1" applyAlignment="1" applyProtection="1">
      <alignment horizontal="center" vertical="center"/>
      <protection hidden="1"/>
    </xf>
    <xf numFmtId="167" fontId="15" fillId="0" borderId="12" xfId="0" applyNumberFormat="1" applyFont="1" applyBorder="1" applyAlignment="1" applyProtection="1">
      <alignment horizontal="center" vertical="center"/>
      <protection hidden="1"/>
    </xf>
    <xf numFmtId="168" fontId="15" fillId="0" borderId="14" xfId="0" applyNumberFormat="1" applyFont="1" applyBorder="1" applyAlignment="1" applyProtection="1">
      <alignment horizontal="center" vertical="center"/>
      <protection hidden="1"/>
    </xf>
    <xf numFmtId="0" fontId="27" fillId="0" borderId="15" xfId="0" applyFont="1" applyBorder="1" applyAlignment="1" applyProtection="1">
      <alignment horizontal="center" vertical="center" wrapText="1" readingOrder="1"/>
      <protection hidden="1"/>
    </xf>
    <xf numFmtId="0" fontId="27" fillId="0" borderId="10" xfId="0" applyFont="1" applyBorder="1" applyAlignment="1" applyProtection="1">
      <alignment horizontal="center" vertical="center" wrapText="1" readingOrder="1"/>
      <protection hidden="1"/>
    </xf>
    <xf numFmtId="0" fontId="12" fillId="3" borderId="6" xfId="0" applyFont="1" applyFill="1" applyBorder="1" applyAlignment="1" applyProtection="1">
      <alignment horizontal="center" vertical="center" readingOrder="2"/>
      <protection hidden="1"/>
    </xf>
    <xf numFmtId="0" fontId="16" fillId="0" borderId="24" xfId="0" applyFont="1" applyBorder="1" applyAlignment="1" applyProtection="1">
      <alignment horizontal="right" vertical="center" readingOrder="2"/>
      <protection hidden="1"/>
    </xf>
    <xf numFmtId="0" fontId="16" fillId="0" borderId="25" xfId="0" applyFont="1" applyBorder="1" applyAlignment="1" applyProtection="1">
      <alignment vertical="center" wrapText="1"/>
      <protection hidden="1"/>
    </xf>
    <xf numFmtId="0" fontId="16" fillId="0" borderId="25" xfId="0" applyFont="1" applyBorder="1" applyAlignment="1" applyProtection="1">
      <alignment horizontal="right" vertical="center" readingOrder="2"/>
      <protection hidden="1"/>
    </xf>
    <xf numFmtId="0" fontId="16" fillId="0" borderId="25" xfId="0" applyFont="1" applyBorder="1" applyAlignment="1" applyProtection="1">
      <alignment horizontal="right" vertical="center"/>
      <protection hidden="1"/>
    </xf>
    <xf numFmtId="0" fontId="16" fillId="0" borderId="41" xfId="0" applyFont="1" applyBorder="1" applyAlignment="1" applyProtection="1">
      <alignment horizontal="right" vertical="center"/>
      <protection hidden="1"/>
    </xf>
    <xf numFmtId="0" fontId="16" fillId="0" borderId="25" xfId="0" applyFont="1" applyBorder="1" applyAlignment="1" applyProtection="1">
      <alignment vertical="center" readingOrder="2"/>
      <protection hidden="1"/>
    </xf>
    <xf numFmtId="0" fontId="0" fillId="0" borderId="0" xfId="0" applyAlignment="1" applyProtection="1">
      <alignment horizontal="right" readingOrder="2"/>
      <protection hidden="1"/>
    </xf>
    <xf numFmtId="0" fontId="27" fillId="0" borderId="12" xfId="0" applyFont="1" applyBorder="1" applyAlignment="1" applyProtection="1">
      <alignment horizontal="center" vertical="center" wrapText="1" readingOrder="1"/>
      <protection hidden="1"/>
    </xf>
    <xf numFmtId="0" fontId="16" fillId="0" borderId="16" xfId="0" applyFont="1" applyBorder="1" applyAlignment="1" applyProtection="1">
      <alignment vertical="center"/>
      <protection hidden="1"/>
    </xf>
    <xf numFmtId="0" fontId="16" fillId="0" borderId="11" xfId="0" applyFont="1" applyBorder="1" applyAlignment="1" applyProtection="1">
      <alignment vertical="center"/>
      <protection hidden="1"/>
    </xf>
    <xf numFmtId="0" fontId="16" fillId="0" borderId="14" xfId="0" applyFont="1" applyBorder="1" applyAlignment="1" applyProtection="1">
      <alignment vertical="center"/>
      <protection hidden="1"/>
    </xf>
    <xf numFmtId="0" fontId="27" fillId="0" borderId="0" xfId="0" applyFont="1" applyAlignment="1" applyProtection="1">
      <alignment horizontal="center" vertical="center" wrapText="1" readingOrder="1"/>
      <protection hidden="1"/>
    </xf>
    <xf numFmtId="0" fontId="16" fillId="0" borderId="0" xfId="0" applyFont="1" applyAlignment="1" applyProtection="1">
      <alignment vertical="center"/>
      <protection hidden="1"/>
    </xf>
    <xf numFmtId="0" fontId="27" fillId="0" borderId="7" xfId="0" applyFont="1" applyBorder="1" applyAlignment="1" applyProtection="1">
      <alignment horizontal="center" vertical="center" wrapText="1" readingOrder="1"/>
      <protection hidden="1"/>
    </xf>
    <xf numFmtId="0" fontId="27" fillId="0" borderId="55" xfId="0" applyFont="1" applyBorder="1" applyAlignment="1" applyProtection="1">
      <alignment horizontal="center" vertical="center" wrapText="1" readingOrder="1"/>
      <protection hidden="1"/>
    </xf>
    <xf numFmtId="0" fontId="3" fillId="3" borderId="6" xfId="0" applyFont="1" applyFill="1" applyBorder="1" applyAlignment="1" applyProtection="1">
      <alignment horizontal="right" vertical="center" readingOrder="2"/>
      <protection hidden="1"/>
    </xf>
    <xf numFmtId="0" fontId="16" fillId="0" borderId="1" xfId="0" applyFont="1" applyBorder="1" applyAlignment="1" applyProtection="1">
      <alignment horizontal="right" vertical="center" wrapText="1" readingOrder="2"/>
      <protection hidden="1"/>
    </xf>
    <xf numFmtId="0" fontId="2" fillId="0" borderId="0" xfId="0" applyFont="1" applyAlignment="1" applyProtection="1">
      <alignment vertical="center" wrapText="1" readingOrder="2"/>
      <protection hidden="1"/>
    </xf>
    <xf numFmtId="0" fontId="3" fillId="3" borderId="37" xfId="0" applyFont="1" applyFill="1" applyBorder="1" applyAlignment="1" applyProtection="1">
      <alignment horizontal="right" vertical="center" readingOrder="2"/>
      <protection hidden="1"/>
    </xf>
    <xf numFmtId="0" fontId="16" fillId="0" borderId="24" xfId="0" applyFont="1" applyBorder="1" applyAlignment="1" applyProtection="1">
      <alignment horizontal="right" vertical="center" wrapText="1" readingOrder="2"/>
      <protection hidden="1"/>
    </xf>
    <xf numFmtId="0" fontId="16" fillId="0" borderId="25" xfId="0" applyFont="1" applyBorder="1" applyAlignment="1" applyProtection="1">
      <alignment horizontal="right" vertical="center" wrapText="1" readingOrder="2"/>
      <protection hidden="1"/>
    </xf>
    <xf numFmtId="0" fontId="16" fillId="0" borderId="26" xfId="0" applyFont="1" applyBorder="1" applyAlignment="1" applyProtection="1">
      <alignment horizontal="right" vertical="center" wrapText="1" readingOrder="2"/>
      <protection hidden="1"/>
    </xf>
    <xf numFmtId="0" fontId="16" fillId="0" borderId="60" xfId="0" applyFont="1" applyBorder="1" applyAlignment="1" applyProtection="1">
      <alignment horizontal="right" vertical="center" wrapText="1" readingOrder="2"/>
      <protection hidden="1"/>
    </xf>
    <xf numFmtId="0" fontId="16" fillId="0" borderId="31" xfId="0" applyFont="1" applyBorder="1" applyAlignment="1" applyProtection="1">
      <alignment horizontal="right" vertical="center" wrapText="1" readingOrder="2"/>
      <protection hidden="1"/>
    </xf>
    <xf numFmtId="0" fontId="21" fillId="0" borderId="0" xfId="0" applyFont="1" applyAlignment="1" applyProtection="1">
      <alignment horizontal="right" vertical="center" readingOrder="2"/>
      <protection hidden="1"/>
    </xf>
    <xf numFmtId="0" fontId="16" fillId="0" borderId="24" xfId="0" applyFont="1" applyBorder="1" applyAlignment="1" applyProtection="1">
      <alignment horizontal="right" vertical="center" wrapText="1"/>
      <protection hidden="1"/>
    </xf>
    <xf numFmtId="0" fontId="16" fillId="0" borderId="38" xfId="0" applyFont="1" applyBorder="1" applyAlignment="1" applyProtection="1">
      <alignment horizontal="right" vertical="center" wrapText="1"/>
      <protection hidden="1"/>
    </xf>
    <xf numFmtId="0" fontId="12" fillId="0" borderId="40" xfId="0" applyFont="1" applyBorder="1" applyAlignment="1" applyProtection="1">
      <alignment horizontal="center" vertical="center" wrapText="1"/>
      <protection hidden="1"/>
    </xf>
    <xf numFmtId="0" fontId="0" fillId="0" borderId="0" xfId="0" applyAlignment="1" applyProtection="1">
      <alignment horizontal="right" readingOrder="1"/>
      <protection hidden="1"/>
    </xf>
    <xf numFmtId="0" fontId="21" fillId="0" borderId="31" xfId="0" applyFont="1" applyBorder="1" applyAlignment="1" applyProtection="1">
      <alignment horizontal="right" vertical="center" readingOrder="2"/>
      <protection hidden="1"/>
    </xf>
    <xf numFmtId="0" fontId="21" fillId="0" borderId="25" xfId="0" applyFont="1" applyBorder="1" applyAlignment="1" applyProtection="1">
      <alignment horizontal="right" vertical="center" readingOrder="2"/>
      <protection hidden="1"/>
    </xf>
    <xf numFmtId="0" fontId="0" fillId="0" borderId="0" xfId="0" applyAlignment="1" applyProtection="1">
      <alignment horizontal="right"/>
      <protection hidden="1"/>
    </xf>
    <xf numFmtId="0" fontId="21" fillId="0" borderId="25" xfId="0" applyFont="1" applyBorder="1" applyAlignment="1" applyProtection="1">
      <alignment horizontal="right" vertical="center" wrapText="1" readingOrder="2"/>
      <protection hidden="1"/>
    </xf>
    <xf numFmtId="0" fontId="21" fillId="0" borderId="26" xfId="0" applyFont="1" applyBorder="1" applyAlignment="1" applyProtection="1">
      <alignment horizontal="right" vertical="center" readingOrder="2"/>
      <protection hidden="1"/>
    </xf>
    <xf numFmtId="0" fontId="3" fillId="3" borderId="38" xfId="0" applyFont="1" applyFill="1" applyBorder="1" applyAlignment="1" applyProtection="1">
      <alignment horizontal="right" vertical="center" readingOrder="2"/>
      <protection hidden="1"/>
    </xf>
    <xf numFmtId="0" fontId="21" fillId="0" borderId="24" xfId="0" applyFont="1" applyBorder="1" applyAlignment="1" applyProtection="1">
      <alignment horizontal="right" vertical="center" readingOrder="2"/>
      <protection hidden="1"/>
    </xf>
    <xf numFmtId="0" fontId="16" fillId="0" borderId="1" xfId="0" applyFont="1" applyBorder="1" applyProtection="1">
      <protection hidden="1"/>
    </xf>
    <xf numFmtId="0" fontId="16" fillId="0" borderId="25" xfId="0" applyFont="1" applyBorder="1" applyProtection="1">
      <protection hidden="1"/>
    </xf>
    <xf numFmtId="0" fontId="16" fillId="0" borderId="26" xfId="0" applyFont="1" applyBorder="1" applyProtection="1">
      <protection hidden="1"/>
    </xf>
    <xf numFmtId="0" fontId="3" fillId="3" borderId="31" xfId="0" applyFont="1" applyFill="1" applyBorder="1" applyAlignment="1" applyProtection="1">
      <alignment vertical="center"/>
      <protection hidden="1"/>
    </xf>
    <xf numFmtId="0" fontId="3" fillId="3" borderId="6" xfId="0" applyFont="1" applyFill="1" applyBorder="1" applyAlignment="1" applyProtection="1">
      <alignment vertical="center"/>
      <protection hidden="1"/>
    </xf>
    <xf numFmtId="0" fontId="16" fillId="0" borderId="24" xfId="0" applyFont="1" applyBorder="1" applyProtection="1">
      <protection hidden="1"/>
    </xf>
    <xf numFmtId="0" fontId="15" fillId="0" borderId="0" xfId="0" applyFont="1" applyProtection="1">
      <protection hidden="1"/>
    </xf>
    <xf numFmtId="49" fontId="5" fillId="0" borderId="4" xfId="0" applyNumberFormat="1" applyFont="1" applyBorder="1" applyAlignment="1" applyProtection="1">
      <alignment horizontal="center" vertical="center"/>
      <protection locked="0" hidden="1"/>
    </xf>
    <xf numFmtId="0" fontId="5" fillId="0" borderId="4" xfId="0" applyFont="1" applyBorder="1" applyAlignment="1" applyProtection="1">
      <alignment horizontal="center" vertical="center"/>
      <protection locked="0" hidden="1"/>
    </xf>
    <xf numFmtId="0" fontId="5" fillId="0" borderId="16" xfId="0" applyFont="1" applyBorder="1" applyAlignment="1" applyProtection="1">
      <alignment horizontal="center" vertical="center"/>
      <protection locked="0" hidden="1"/>
    </xf>
    <xf numFmtId="49" fontId="5" fillId="0" borderId="56" xfId="0" applyNumberFormat="1" applyFont="1" applyBorder="1" applyAlignment="1" applyProtection="1">
      <alignment horizontal="center" vertical="center"/>
      <protection locked="0" hidden="1"/>
    </xf>
    <xf numFmtId="0" fontId="5" fillId="0" borderId="56" xfId="0" applyFont="1" applyBorder="1" applyAlignment="1" applyProtection="1">
      <alignment horizontal="center" vertical="center"/>
      <protection locked="0" hidden="1"/>
    </xf>
    <xf numFmtId="0" fontId="5" fillId="0" borderId="54" xfId="0" applyFont="1" applyBorder="1" applyAlignment="1" applyProtection="1">
      <alignment horizontal="center" vertical="center"/>
      <protection locked="0" hidden="1"/>
    </xf>
    <xf numFmtId="0" fontId="12" fillId="0" borderId="21" xfId="0" applyFont="1" applyBorder="1" applyAlignment="1" applyProtection="1">
      <alignment horizontal="center" vertical="center" wrapText="1"/>
      <protection locked="0" hidden="1"/>
    </xf>
    <xf numFmtId="166" fontId="12" fillId="0" borderId="16" xfId="0" applyNumberFormat="1" applyFont="1" applyBorder="1" applyAlignment="1" applyProtection="1">
      <alignment horizontal="center" vertical="center" wrapText="1"/>
      <protection locked="0" hidden="1"/>
    </xf>
    <xf numFmtId="0" fontId="12" fillId="0" borderId="32" xfId="0" applyFont="1" applyBorder="1" applyAlignment="1" applyProtection="1">
      <alignment horizontal="center" vertical="center" wrapText="1"/>
      <protection locked="0" hidden="1"/>
    </xf>
    <xf numFmtId="0" fontId="9" fillId="0" borderId="6" xfId="0" applyFont="1" applyBorder="1" applyAlignment="1" applyProtection="1">
      <alignment vertical="center" wrapText="1"/>
      <protection locked="0" hidden="1"/>
    </xf>
    <xf numFmtId="166" fontId="12" fillId="0" borderId="21" xfId="0" applyNumberFormat="1" applyFont="1" applyBorder="1" applyAlignment="1" applyProtection="1">
      <alignment horizontal="center" vertical="center" wrapText="1"/>
      <protection locked="0" hidden="1"/>
    </xf>
    <xf numFmtId="166" fontId="12" fillId="0" borderId="5" xfId="0" applyNumberFormat="1" applyFont="1" applyBorder="1" applyAlignment="1" applyProtection="1">
      <alignment horizontal="center" vertical="center" wrapText="1"/>
      <protection locked="0" hidden="1"/>
    </xf>
    <xf numFmtId="165" fontId="11" fillId="0" borderId="15" xfId="0" applyNumberFormat="1" applyFont="1" applyBorder="1" applyAlignment="1" applyProtection="1">
      <alignment horizontal="center" vertical="center" wrapText="1"/>
      <protection locked="0" hidden="1"/>
    </xf>
    <xf numFmtId="165" fontId="11" fillId="0" borderId="4" xfId="0" applyNumberFormat="1" applyFont="1" applyBorder="1" applyAlignment="1" applyProtection="1">
      <alignment horizontal="center" vertical="center" wrapText="1"/>
      <protection locked="0" hidden="1"/>
    </xf>
    <xf numFmtId="165" fontId="11" fillId="0" borderId="16" xfId="0" applyNumberFormat="1" applyFont="1" applyBorder="1" applyAlignment="1" applyProtection="1">
      <alignment horizontal="center" vertical="center" wrapText="1"/>
      <protection locked="0" hidden="1"/>
    </xf>
    <xf numFmtId="165" fontId="11" fillId="0" borderId="10" xfId="0" applyNumberFormat="1" applyFont="1" applyBorder="1" applyAlignment="1" applyProtection="1">
      <alignment horizontal="center" vertical="center" wrapText="1"/>
      <protection locked="0" hidden="1"/>
    </xf>
    <xf numFmtId="165" fontId="11" fillId="0" borderId="1" xfId="0" applyNumberFormat="1" applyFont="1" applyBorder="1" applyAlignment="1" applyProtection="1">
      <alignment horizontal="center" vertical="center" wrapText="1"/>
      <protection locked="0" hidden="1"/>
    </xf>
    <xf numFmtId="165" fontId="11" fillId="0" borderId="11" xfId="0" applyNumberFormat="1" applyFont="1" applyBorder="1" applyAlignment="1" applyProtection="1">
      <alignment horizontal="center" vertical="center" wrapText="1"/>
      <protection locked="0" hidden="1"/>
    </xf>
    <xf numFmtId="165" fontId="11" fillId="0" borderId="49" xfId="0" applyNumberFormat="1" applyFont="1" applyBorder="1" applyAlignment="1" applyProtection="1">
      <alignment horizontal="center" vertical="center" wrapText="1"/>
      <protection locked="0" hidden="1"/>
    </xf>
    <xf numFmtId="165" fontId="11" fillId="0" borderId="3" xfId="0" applyNumberFormat="1" applyFont="1" applyBorder="1" applyAlignment="1" applyProtection="1">
      <alignment horizontal="center" vertical="center" wrapText="1"/>
      <protection locked="0" hidden="1"/>
    </xf>
    <xf numFmtId="165" fontId="11" fillId="0" borderId="39" xfId="0" applyNumberFormat="1" applyFont="1" applyBorder="1" applyAlignment="1" applyProtection="1">
      <alignment horizontal="center" vertical="center" wrapText="1"/>
      <protection locked="0" hidden="1"/>
    </xf>
    <xf numFmtId="166" fontId="12" fillId="0" borderId="4" xfId="0" applyNumberFormat="1" applyFont="1" applyBorder="1" applyAlignment="1" applyProtection="1">
      <alignment horizontal="center" vertical="center" wrapText="1"/>
      <protection locked="0" hidden="1"/>
    </xf>
    <xf numFmtId="166" fontId="12" fillId="0" borderId="54" xfId="0" applyNumberFormat="1" applyFont="1" applyBorder="1" applyAlignment="1" applyProtection="1">
      <alignment horizontal="center" vertical="center" wrapText="1"/>
      <protection locked="0" hidden="1"/>
    </xf>
    <xf numFmtId="166" fontId="5" fillId="0" borderId="0" xfId="0" applyNumberFormat="1" applyFont="1" applyProtection="1">
      <protection locked="0" hidden="1"/>
    </xf>
    <xf numFmtId="0" fontId="33" fillId="0" borderId="25" xfId="0" applyFont="1" applyBorder="1" applyProtection="1">
      <protection hidden="1"/>
    </xf>
    <xf numFmtId="0" fontId="12" fillId="3" borderId="37" xfId="0" applyFont="1" applyFill="1" applyBorder="1" applyAlignment="1" applyProtection="1">
      <alignment horizontal="center" vertical="center" wrapText="1"/>
      <protection hidden="1"/>
    </xf>
    <xf numFmtId="3" fontId="12" fillId="0" borderId="6" xfId="1" applyNumberFormat="1" applyFont="1" applyBorder="1" applyAlignment="1" applyProtection="1">
      <alignment horizontal="center" vertical="center" wrapText="1"/>
      <protection hidden="1"/>
    </xf>
    <xf numFmtId="0" fontId="16" fillId="5" borderId="6" xfId="0" applyFont="1" applyFill="1" applyBorder="1" applyAlignment="1" applyProtection="1">
      <alignment vertical="center"/>
      <protection locked="0" hidden="1"/>
      <extLst>
        <ext xmlns:xfpb="http://schemas.microsoft.com/office/spreadsheetml/2022/featurepropertybag" uri="{C7286773-470A-42A8-94C5-96B5CB345126}">
          <xfpb:xfComplement i="0"/>
        </ext>
      </extLst>
    </xf>
    <xf numFmtId="0" fontId="37" fillId="0" borderId="0" xfId="0" applyFont="1" applyAlignment="1">
      <alignment vertical="center" wrapText="1"/>
    </xf>
    <xf numFmtId="0" fontId="8" fillId="0" borderId="0" xfId="0" applyFont="1" applyAlignment="1" applyProtection="1">
      <alignment horizontal="right" vertical="center" readingOrder="2"/>
      <protection hidden="1"/>
    </xf>
    <xf numFmtId="0" fontId="5" fillId="0" borderId="0" xfId="0" applyFont="1" applyAlignment="1" applyProtection="1">
      <alignment horizontal="center" vertical="center" wrapText="1"/>
      <protection hidden="1"/>
    </xf>
    <xf numFmtId="0" fontId="5" fillId="0" borderId="18" xfId="0" applyFont="1" applyBorder="1" applyAlignment="1" applyProtection="1">
      <alignment horizontal="center" vertical="center"/>
      <protection locked="0" hidden="1"/>
    </xf>
    <xf numFmtId="3" fontId="12" fillId="0" borderId="6" xfId="0" applyNumberFormat="1" applyFont="1" applyBorder="1" applyAlignment="1" applyProtection="1">
      <alignment horizontal="center" vertical="center" wrapText="1"/>
      <protection hidden="1"/>
    </xf>
    <xf numFmtId="0" fontId="5" fillId="0" borderId="17" xfId="0" applyFont="1" applyBorder="1" applyAlignment="1" applyProtection="1">
      <alignment horizontal="right" vertical="center" wrapText="1"/>
      <protection locked="0" hidden="1"/>
    </xf>
    <xf numFmtId="0" fontId="5" fillId="0" borderId="18" xfId="0" applyFont="1" applyBorder="1" applyAlignment="1" applyProtection="1">
      <alignment horizontal="center" vertical="center" wrapText="1"/>
      <protection locked="0" hidden="1"/>
    </xf>
    <xf numFmtId="0" fontId="9" fillId="0" borderId="0" xfId="0" applyFont="1" applyAlignment="1" applyProtection="1">
      <alignment vertical="center" wrapText="1" readingOrder="2"/>
      <protection hidden="1"/>
    </xf>
    <xf numFmtId="0" fontId="31" fillId="6" borderId="70" xfId="0" applyFont="1" applyFill="1" applyBorder="1" applyAlignment="1" applyProtection="1">
      <alignment horizontal="center" vertical="center"/>
      <protection hidden="1"/>
    </xf>
    <xf numFmtId="0" fontId="5" fillId="10" borderId="49" xfId="0" applyFont="1" applyFill="1" applyBorder="1" applyAlignment="1" applyProtection="1">
      <alignment vertical="center"/>
      <protection hidden="1"/>
    </xf>
    <xf numFmtId="0" fontId="5" fillId="10" borderId="55" xfId="0" applyFont="1" applyFill="1" applyBorder="1" applyAlignment="1" applyProtection="1">
      <alignment vertical="center"/>
      <protection hidden="1"/>
    </xf>
    <xf numFmtId="0" fontId="4" fillId="10" borderId="35" xfId="0" applyFont="1" applyFill="1" applyBorder="1" applyAlignment="1" applyProtection="1">
      <alignment horizontal="center" vertical="center"/>
      <protection hidden="1"/>
    </xf>
    <xf numFmtId="0" fontId="4" fillId="10" borderId="27" xfId="0" applyFont="1" applyFill="1" applyBorder="1" applyAlignment="1" applyProtection="1">
      <alignment horizontal="center" vertical="center"/>
      <protection hidden="1"/>
    </xf>
    <xf numFmtId="0" fontId="42" fillId="12" borderId="19" xfId="0" applyFont="1" applyFill="1" applyBorder="1" applyAlignment="1" applyProtection="1">
      <alignment horizontal="center" vertical="center"/>
      <protection hidden="1"/>
    </xf>
    <xf numFmtId="0" fontId="45" fillId="15" borderId="0" xfId="0" applyFont="1" applyFill="1" applyProtection="1">
      <protection hidden="1"/>
    </xf>
    <xf numFmtId="0" fontId="10" fillId="0" borderId="0" xfId="0" applyFont="1" applyAlignment="1" applyProtection="1">
      <alignment horizontal="center" vertical="center"/>
      <protection hidden="1"/>
    </xf>
    <xf numFmtId="37" fontId="12" fillId="2" borderId="6" xfId="1" applyNumberFormat="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10" fillId="0" borderId="0" xfId="0" applyFont="1" applyAlignment="1">
      <alignment horizontal="center" vertical="center"/>
    </xf>
    <xf numFmtId="0" fontId="12" fillId="0" borderId="35"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3" fontId="12" fillId="0" borderId="18" xfId="0" applyNumberFormat="1" applyFont="1" applyBorder="1" applyAlignment="1" applyProtection="1">
      <alignment horizontal="center" vertical="center" wrapText="1"/>
      <protection hidden="1"/>
    </xf>
    <xf numFmtId="3" fontId="12" fillId="0" borderId="57" xfId="0" applyNumberFormat="1" applyFont="1" applyBorder="1" applyAlignment="1" applyProtection="1">
      <alignment horizontal="center" vertical="center" wrapText="1"/>
      <protection hidden="1"/>
    </xf>
    <xf numFmtId="3" fontId="12" fillId="0" borderId="20" xfId="1" applyNumberFormat="1" applyFont="1" applyBorder="1" applyAlignment="1" applyProtection="1">
      <alignment horizontal="center" vertical="center" wrapText="1"/>
      <protection hidden="1"/>
    </xf>
    <xf numFmtId="3" fontId="12" fillId="0" borderId="19" xfId="1" applyNumberFormat="1" applyFont="1" applyBorder="1" applyAlignment="1" applyProtection="1">
      <alignment horizontal="center" vertical="center" wrapText="1"/>
      <protection hidden="1"/>
    </xf>
    <xf numFmtId="0" fontId="12" fillId="3" borderId="18" xfId="0" applyFont="1" applyFill="1" applyBorder="1" applyAlignment="1" applyProtection="1">
      <alignment horizontal="center" vertical="center" wrapText="1"/>
      <protection hidden="1"/>
    </xf>
    <xf numFmtId="0" fontId="12" fillId="3" borderId="19" xfId="0" applyFont="1" applyFill="1" applyBorder="1" applyAlignment="1" applyProtection="1">
      <alignment horizontal="center" vertical="center" wrapText="1"/>
      <protection hidden="1"/>
    </xf>
    <xf numFmtId="3" fontId="12" fillId="0" borderId="4" xfId="1" applyNumberFormat="1" applyFont="1" applyBorder="1" applyAlignment="1" applyProtection="1">
      <alignment horizontal="center" vertical="center" wrapText="1"/>
      <protection hidden="1"/>
    </xf>
    <xf numFmtId="0" fontId="12" fillId="0" borderId="62" xfId="0" applyFont="1" applyBorder="1" applyAlignment="1" applyProtection="1">
      <alignment horizontal="center" vertical="center" wrapText="1"/>
      <protection hidden="1"/>
    </xf>
    <xf numFmtId="0" fontId="12" fillId="0" borderId="33" xfId="0" applyFont="1" applyBorder="1" applyAlignment="1" applyProtection="1">
      <alignment horizontal="center" vertical="center" wrapText="1"/>
      <protection hidden="1"/>
    </xf>
    <xf numFmtId="0" fontId="12" fillId="0" borderId="73" xfId="0" applyFont="1" applyBorder="1" applyAlignment="1" applyProtection="1">
      <alignment horizontal="center" vertical="center" wrapText="1"/>
      <protection hidden="1"/>
    </xf>
    <xf numFmtId="0" fontId="12" fillId="0" borderId="47" xfId="0" applyFont="1" applyBorder="1" applyAlignment="1" applyProtection="1">
      <alignment horizontal="center" vertical="center" wrapText="1"/>
      <protection hidden="1"/>
    </xf>
    <xf numFmtId="3" fontId="12" fillId="0" borderId="6" xfId="0" applyNumberFormat="1" applyFont="1" applyBorder="1" applyAlignment="1" applyProtection="1">
      <alignment horizontal="center" vertical="center" wrapText="1"/>
      <protection locked="0" hidden="1"/>
    </xf>
    <xf numFmtId="3" fontId="12" fillId="0" borderId="4" xfId="0" applyNumberFormat="1" applyFont="1" applyBorder="1" applyAlignment="1" applyProtection="1">
      <alignment horizontal="center" vertical="center" wrapText="1"/>
      <protection hidden="1"/>
    </xf>
    <xf numFmtId="0" fontId="12" fillId="0" borderId="74" xfId="0" applyFont="1" applyBorder="1" applyAlignment="1" applyProtection="1">
      <alignment horizontal="right" vertical="center" wrapText="1"/>
      <protection locked="0" hidden="1"/>
    </xf>
    <xf numFmtId="3" fontId="12" fillId="0" borderId="74" xfId="0" applyNumberFormat="1" applyFont="1" applyBorder="1" applyAlignment="1" applyProtection="1">
      <alignment horizontal="center" vertical="center" wrapText="1"/>
      <protection locked="0" hidden="1"/>
    </xf>
    <xf numFmtId="0" fontId="47" fillId="0" borderId="22" xfId="0" applyFont="1" applyBorder="1" applyAlignment="1" applyProtection="1">
      <alignment horizontal="center" vertical="center"/>
      <protection locked="0" hidden="1"/>
    </xf>
    <xf numFmtId="0" fontId="4" fillId="0" borderId="0" xfId="0" applyFont="1" applyAlignment="1" applyProtection="1">
      <alignment horizontal="right" readingOrder="2"/>
      <protection hidden="1"/>
    </xf>
    <xf numFmtId="14" fontId="5" fillId="0" borderId="18" xfId="0" applyNumberFormat="1" applyFont="1" applyBorder="1" applyAlignment="1" applyProtection="1">
      <alignment horizontal="center" vertical="center" wrapText="1"/>
      <protection locked="0" hidden="1"/>
    </xf>
    <xf numFmtId="14" fontId="5" fillId="0" borderId="19" xfId="0" applyNumberFormat="1" applyFont="1" applyBorder="1" applyAlignment="1" applyProtection="1">
      <alignment horizontal="center" vertical="center" wrapText="1"/>
      <protection locked="0" hidden="1"/>
    </xf>
    <xf numFmtId="0" fontId="48" fillId="0" borderId="0" xfId="0" applyFont="1" applyProtection="1">
      <protection hidden="1"/>
    </xf>
    <xf numFmtId="0" fontId="12" fillId="0" borderId="61" xfId="0" applyFont="1" applyBorder="1" applyAlignment="1" applyProtection="1">
      <alignment horizontal="center" vertical="center" wrapText="1"/>
      <protection hidden="1"/>
    </xf>
    <xf numFmtId="49" fontId="50" fillId="0" borderId="0" xfId="2" applyNumberFormat="1" applyFont="1" applyFill="1" applyBorder="1" applyAlignment="1" applyProtection="1">
      <alignment horizontal="left" vertical="center" wrapText="1" readingOrder="2"/>
      <protection hidden="1"/>
    </xf>
    <xf numFmtId="170" fontId="12" fillId="0" borderId="21" xfId="1" applyNumberFormat="1" applyFont="1" applyBorder="1" applyAlignment="1" applyProtection="1">
      <alignment horizontal="center" vertical="center" wrapText="1"/>
      <protection hidden="1"/>
    </xf>
    <xf numFmtId="14" fontId="0" fillId="0" borderId="0" xfId="0" applyNumberFormat="1" applyProtection="1">
      <protection hidden="1"/>
    </xf>
    <xf numFmtId="2" fontId="0" fillId="0" borderId="0" xfId="0" applyNumberFormat="1" applyProtection="1">
      <protection hidden="1"/>
    </xf>
    <xf numFmtId="3" fontId="12" fillId="0" borderId="16" xfId="1" applyNumberFormat="1" applyFont="1" applyBorder="1" applyAlignment="1" applyProtection="1">
      <alignment horizontal="center" vertical="center" wrapText="1"/>
      <protection locked="0" hidden="1"/>
    </xf>
    <xf numFmtId="3" fontId="12" fillId="0" borderId="0" xfId="1" applyNumberFormat="1" applyFont="1" applyBorder="1" applyAlignment="1" applyProtection="1">
      <alignment horizontal="center" vertical="center" wrapText="1"/>
      <protection hidden="1"/>
    </xf>
    <xf numFmtId="170" fontId="12" fillId="0" borderId="0" xfId="1" applyNumberFormat="1" applyFont="1" applyBorder="1" applyAlignment="1" applyProtection="1">
      <alignment horizontal="center" vertical="center" wrapText="1"/>
      <protection locked="0" hidden="1"/>
    </xf>
    <xf numFmtId="170" fontId="12" fillId="0" borderId="0" xfId="1" applyNumberFormat="1" applyFont="1" applyBorder="1" applyAlignment="1" applyProtection="1">
      <alignment horizontal="center" vertical="center" wrapText="1"/>
      <protection hidden="1"/>
    </xf>
    <xf numFmtId="3" fontId="12" fillId="0" borderId="0" xfId="1" applyNumberFormat="1" applyFont="1" applyBorder="1" applyAlignment="1" applyProtection="1">
      <alignment horizontal="center" vertical="center" wrapText="1"/>
      <protection locked="0" hidden="1"/>
    </xf>
    <xf numFmtId="2" fontId="5" fillId="18" borderId="19" xfId="0" applyNumberFormat="1" applyFont="1" applyFill="1" applyBorder="1" applyAlignment="1" applyProtection="1">
      <alignment horizontal="center" vertical="center" wrapText="1"/>
      <protection locked="0" hidden="1"/>
    </xf>
    <xf numFmtId="0" fontId="4" fillId="0" borderId="1" xfId="0" applyFont="1" applyBorder="1" applyAlignment="1">
      <alignment horizontal="center"/>
    </xf>
    <xf numFmtId="3" fontId="16" fillId="0" borderId="1" xfId="1" applyNumberFormat="1" applyFont="1" applyBorder="1" applyAlignment="1" applyProtection="1">
      <alignment horizontal="right" vertical="center" wrapText="1"/>
      <protection hidden="1"/>
    </xf>
    <xf numFmtId="0" fontId="16" fillId="5" borderId="6" xfId="0" applyFont="1" applyFill="1" applyBorder="1" applyAlignment="1" applyProtection="1">
      <alignment vertical="center"/>
      <protection locked="0" hidden="1"/>
    </xf>
    <xf numFmtId="0" fontId="42" fillId="9" borderId="69" xfId="0" applyFont="1" applyFill="1" applyBorder="1" applyAlignment="1" applyProtection="1">
      <alignment horizontal="center" vertical="center"/>
      <protection hidden="1"/>
    </xf>
    <xf numFmtId="0" fontId="42" fillId="9" borderId="28" xfId="0" applyFont="1" applyFill="1" applyBorder="1" applyAlignment="1" applyProtection="1">
      <alignment horizontal="center" vertical="center"/>
      <protection hidden="1"/>
    </xf>
    <xf numFmtId="0" fontId="22" fillId="3" borderId="17" xfId="0" applyFont="1" applyFill="1" applyBorder="1" applyAlignment="1" applyProtection="1">
      <alignment horizontal="center" vertical="center" wrapText="1"/>
      <protection hidden="1"/>
    </xf>
    <xf numFmtId="0" fontId="22" fillId="3" borderId="18" xfId="0" applyFont="1" applyFill="1" applyBorder="1" applyAlignment="1" applyProtection="1">
      <alignment horizontal="center" vertical="center" wrapText="1"/>
      <protection hidden="1"/>
    </xf>
    <xf numFmtId="0" fontId="22" fillId="3" borderId="19" xfId="0" applyFont="1" applyFill="1" applyBorder="1" applyAlignment="1" applyProtection="1">
      <alignment horizontal="center" vertical="center" wrapText="1"/>
      <protection hidden="1"/>
    </xf>
    <xf numFmtId="0" fontId="22" fillId="3" borderId="55" xfId="0" applyFont="1" applyFill="1" applyBorder="1" applyAlignment="1" applyProtection="1">
      <alignment horizontal="center" vertical="center" wrapText="1"/>
      <protection hidden="1"/>
    </xf>
    <xf numFmtId="0" fontId="22" fillId="3" borderId="56" xfId="0" applyFont="1" applyFill="1" applyBorder="1" applyAlignment="1" applyProtection="1">
      <alignment horizontal="center" vertical="center" wrapText="1"/>
      <protection hidden="1"/>
    </xf>
    <xf numFmtId="0" fontId="22" fillId="3" borderId="54" xfId="0" applyFont="1" applyFill="1" applyBorder="1" applyAlignment="1" applyProtection="1">
      <alignment horizontal="center" vertical="center" wrapText="1"/>
      <protection hidden="1"/>
    </xf>
    <xf numFmtId="1" fontId="67" fillId="3" borderId="1" xfId="0" applyNumberFormat="1" applyFont="1" applyFill="1" applyBorder="1" applyAlignment="1" applyProtection="1">
      <alignment horizontal="center" vertical="center" wrapText="1" readingOrder="2"/>
      <protection hidden="1"/>
    </xf>
    <xf numFmtId="0" fontId="67" fillId="3" borderId="1" xfId="0" applyFont="1" applyFill="1" applyBorder="1" applyAlignment="1" applyProtection="1">
      <alignment horizontal="center" vertical="center" wrapText="1" readingOrder="2"/>
      <protection hidden="1"/>
    </xf>
    <xf numFmtId="0" fontId="16" fillId="0" borderId="38" xfId="0" applyFont="1" applyBorder="1" applyAlignment="1" applyProtection="1">
      <alignment vertical="center"/>
      <protection hidden="1"/>
    </xf>
    <xf numFmtId="0" fontId="16" fillId="14" borderId="17" xfId="0" applyFont="1" applyFill="1" applyBorder="1" applyAlignment="1" applyProtection="1">
      <alignment horizontal="center" vertical="center"/>
      <protection locked="0" hidden="1"/>
      <extLst>
        <ext xmlns:xfpb="http://schemas.microsoft.com/office/spreadsheetml/2022/featurepropertybag" uri="{C7286773-470A-42A8-94C5-96B5CB345126}">
          <xfpb:xfComplement i="0"/>
        </ext>
      </extLst>
    </xf>
    <xf numFmtId="170" fontId="12" fillId="0" borderId="21" xfId="1" applyNumberFormat="1" applyFont="1" applyBorder="1" applyAlignment="1" applyProtection="1">
      <alignment horizontal="center" vertical="center" wrapText="1"/>
      <protection locked="0"/>
    </xf>
    <xf numFmtId="0" fontId="0" fillId="0" borderId="0" xfId="0" applyProtection="1">
      <protection locked="0"/>
    </xf>
    <xf numFmtId="4" fontId="12" fillId="0" borderId="8" xfId="0" applyNumberFormat="1" applyFont="1" applyBorder="1" applyAlignment="1" applyProtection="1">
      <alignment horizontal="center" vertical="center" wrapText="1"/>
      <protection locked="0" hidden="1"/>
    </xf>
    <xf numFmtId="1" fontId="5" fillId="0" borderId="18" xfId="0" applyNumberFormat="1" applyFont="1" applyBorder="1" applyAlignment="1" applyProtection="1">
      <alignment horizontal="center" vertical="center" wrapText="1"/>
      <protection locked="0" hidden="1"/>
    </xf>
    <xf numFmtId="4" fontId="12" fillId="0" borderId="4" xfId="0" applyNumberFormat="1" applyFont="1" applyBorder="1" applyAlignment="1" applyProtection="1">
      <alignment horizontal="center" vertical="center" wrapText="1"/>
      <protection locked="0" hidden="1"/>
    </xf>
    <xf numFmtId="4" fontId="12" fillId="0" borderId="31" xfId="0" applyNumberFormat="1" applyFont="1" applyBorder="1" applyAlignment="1" applyProtection="1">
      <alignment horizontal="center" vertical="center" wrapText="1"/>
      <protection locked="0" hidden="1"/>
    </xf>
    <xf numFmtId="2" fontId="12" fillId="0" borderId="16" xfId="0" applyNumberFormat="1" applyFont="1" applyBorder="1" applyAlignment="1" applyProtection="1">
      <alignment horizontal="center" vertical="center" wrapText="1"/>
      <protection locked="0" hidden="1"/>
    </xf>
    <xf numFmtId="2" fontId="12" fillId="0" borderId="54" xfId="0" applyNumberFormat="1" applyFont="1" applyBorder="1" applyAlignment="1" applyProtection="1">
      <alignment horizontal="center" vertical="center" wrapText="1"/>
      <protection locked="0" hidden="1"/>
    </xf>
    <xf numFmtId="165" fontId="13" fillId="0" borderId="0" xfId="0" applyNumberFormat="1" applyFont="1" applyAlignment="1" applyProtection="1">
      <alignment vertical="center" wrapText="1"/>
      <protection hidden="1"/>
    </xf>
    <xf numFmtId="3" fontId="11" fillId="4" borderId="20" xfId="0" applyNumberFormat="1" applyFont="1" applyFill="1" applyBorder="1" applyAlignment="1" applyProtection="1">
      <alignment horizontal="center" vertical="center" wrapText="1"/>
      <protection hidden="1"/>
    </xf>
    <xf numFmtId="166" fontId="11" fillId="4" borderId="18" xfId="0" applyNumberFormat="1" applyFont="1" applyFill="1" applyBorder="1" applyAlignment="1" applyProtection="1">
      <alignment horizontal="center" vertical="center" wrapText="1"/>
      <protection hidden="1"/>
    </xf>
    <xf numFmtId="166" fontId="11" fillId="4" borderId="57" xfId="0" applyNumberFormat="1" applyFont="1" applyFill="1" applyBorder="1" applyAlignment="1" applyProtection="1">
      <alignment horizontal="center" vertical="center" wrapText="1"/>
      <protection hidden="1"/>
    </xf>
    <xf numFmtId="0" fontId="5" fillId="19" borderId="18" xfId="0" applyFont="1" applyFill="1" applyBorder="1" applyAlignment="1" applyProtection="1">
      <alignment horizontal="center" vertical="center"/>
      <protection locked="0" hidden="1"/>
    </xf>
    <xf numFmtId="0" fontId="3" fillId="0" borderId="1" xfId="0" applyFont="1" applyBorder="1" applyAlignment="1">
      <alignment horizontal="right" vertical="center" wrapText="1"/>
    </xf>
    <xf numFmtId="0" fontId="3" fillId="0" borderId="11" xfId="0" applyFont="1" applyBorder="1" applyAlignment="1">
      <alignment horizontal="right" vertical="center" wrapText="1"/>
    </xf>
    <xf numFmtId="0" fontId="3" fillId="0" borderId="13" xfId="0" applyFont="1" applyBorder="1" applyAlignment="1">
      <alignment horizontal="right" vertical="center" wrapText="1"/>
    </xf>
    <xf numFmtId="0" fontId="3" fillId="0" borderId="14" xfId="0" applyFont="1" applyBorder="1" applyAlignment="1">
      <alignment horizontal="right" vertical="center" wrapText="1"/>
    </xf>
    <xf numFmtId="0" fontId="10" fillId="4" borderId="0" xfId="0" applyFont="1" applyFill="1" applyAlignment="1">
      <alignment horizontal="center" vertical="center"/>
    </xf>
    <xf numFmtId="0" fontId="8" fillId="0" borderId="0" xfId="0" applyFont="1" applyAlignment="1">
      <alignment horizontal="right" vertical="center"/>
    </xf>
    <xf numFmtId="0" fontId="3" fillId="0" borderId="8" xfId="0" applyFont="1" applyBorder="1" applyAlignment="1" applyProtection="1">
      <alignment horizontal="right" vertical="center" wrapText="1"/>
      <protection hidden="1"/>
    </xf>
    <xf numFmtId="0" fontId="3" fillId="0" borderId="9" xfId="0" applyFont="1" applyBorder="1" applyAlignment="1" applyProtection="1">
      <alignment horizontal="right" vertical="center" wrapText="1"/>
      <protection hidden="1"/>
    </xf>
    <xf numFmtId="0" fontId="9" fillId="0" borderId="0" xfId="0" applyFont="1" applyAlignment="1" applyProtection="1">
      <alignment horizontal="right" vertical="center" wrapText="1"/>
      <protection hidden="1"/>
    </xf>
    <xf numFmtId="0" fontId="25" fillId="14" borderId="43" xfId="0" applyFont="1" applyFill="1" applyBorder="1" applyAlignment="1" applyProtection="1">
      <alignment horizontal="right" vertical="center" wrapText="1"/>
      <protection hidden="1"/>
    </xf>
    <xf numFmtId="0" fontId="25" fillId="14" borderId="44" xfId="0" applyFont="1" applyFill="1" applyBorder="1" applyAlignment="1" applyProtection="1">
      <alignment horizontal="right" vertical="center" wrapText="1"/>
      <protection hidden="1"/>
    </xf>
    <xf numFmtId="0" fontId="25" fillId="14" borderId="0" xfId="0" applyFont="1" applyFill="1" applyAlignment="1" applyProtection="1">
      <alignment horizontal="right" vertical="center" wrapText="1"/>
      <protection hidden="1"/>
    </xf>
    <xf numFmtId="0" fontId="25" fillId="14" borderId="46" xfId="0" applyFont="1" applyFill="1" applyBorder="1" applyAlignment="1" applyProtection="1">
      <alignment horizontal="right" vertical="center" wrapText="1"/>
      <protection hidden="1"/>
    </xf>
    <xf numFmtId="0" fontId="25" fillId="14" borderId="40" xfId="0" applyFont="1" applyFill="1" applyBorder="1" applyAlignment="1" applyProtection="1">
      <alignment horizontal="right" vertical="center" wrapText="1"/>
      <protection hidden="1"/>
    </xf>
    <xf numFmtId="0" fontId="25" fillId="14" borderId="48" xfId="0" applyFont="1" applyFill="1" applyBorder="1" applyAlignment="1" applyProtection="1">
      <alignment horizontal="right" vertical="center" wrapText="1"/>
      <protection hidden="1"/>
    </xf>
    <xf numFmtId="0" fontId="39" fillId="0" borderId="40" xfId="0" applyFont="1" applyBorder="1" applyAlignment="1">
      <alignment horizontal="right" vertical="center" readingOrder="2"/>
    </xf>
    <xf numFmtId="0" fontId="16" fillId="14" borderId="53" xfId="0" applyFont="1" applyFill="1" applyBorder="1" applyAlignment="1" applyProtection="1">
      <alignment horizontal="center" vertical="center"/>
      <protection locked="0" hidden="1"/>
      <extLst>
        <ext xmlns:xfpb="http://schemas.microsoft.com/office/spreadsheetml/2022/featurepropertybag" uri="{C7286773-470A-42A8-94C5-96B5CB345126}">
          <xfpb:xfComplement i="0"/>
        </ext>
      </extLst>
    </xf>
    <xf numFmtId="0" fontId="16" fillId="14" borderId="72" xfId="0" applyFont="1" applyFill="1" applyBorder="1" applyAlignment="1" applyProtection="1">
      <alignment horizontal="center" vertical="center"/>
      <protection locked="0" hidden="1"/>
      <extLst>
        <ext xmlns:xfpb="http://schemas.microsoft.com/office/spreadsheetml/2022/featurepropertybag" uri="{C7286773-470A-42A8-94C5-96B5CB345126}">
          <xfpb:xfComplement i="0"/>
        </ext>
      </extLst>
    </xf>
    <xf numFmtId="0" fontId="16" fillId="14" borderId="55" xfId="0" applyFont="1" applyFill="1" applyBorder="1" applyAlignment="1" applyProtection="1">
      <alignment horizontal="center" vertical="center"/>
      <protection locked="0" hidden="1"/>
      <extLst>
        <ext xmlns:xfpb="http://schemas.microsoft.com/office/spreadsheetml/2022/featurepropertybag" uri="{C7286773-470A-42A8-94C5-96B5CB345126}">
          <xfpb:xfComplement i="0"/>
        </ext>
      </extLst>
    </xf>
    <xf numFmtId="0" fontId="59" fillId="0" borderId="42" xfId="0" applyFont="1" applyBorder="1" applyAlignment="1" applyProtection="1">
      <alignment horizontal="right" vertical="center" wrapText="1"/>
      <protection hidden="1"/>
    </xf>
    <xf numFmtId="0" fontId="59" fillId="0" borderId="43" xfId="0" applyFont="1" applyBorder="1" applyAlignment="1" applyProtection="1">
      <alignment horizontal="right" vertical="center" wrapText="1"/>
      <protection hidden="1"/>
    </xf>
    <xf numFmtId="0" fontId="59" fillId="0" borderId="44" xfId="0" applyFont="1" applyBorder="1" applyAlignment="1" applyProtection="1">
      <alignment horizontal="right" vertical="center" wrapText="1"/>
      <protection hidden="1"/>
    </xf>
    <xf numFmtId="0" fontId="59" fillId="0" borderId="45" xfId="0" applyFont="1" applyBorder="1" applyAlignment="1" applyProtection="1">
      <alignment horizontal="right" vertical="center" wrapText="1"/>
      <protection hidden="1"/>
    </xf>
    <xf numFmtId="0" fontId="59" fillId="0" borderId="0" xfId="0" applyFont="1" applyAlignment="1" applyProtection="1">
      <alignment horizontal="right" vertical="center" wrapText="1"/>
      <protection hidden="1"/>
    </xf>
    <xf numFmtId="0" fontId="59" fillId="0" borderId="46" xfId="0" applyFont="1" applyBorder="1" applyAlignment="1" applyProtection="1">
      <alignment horizontal="right" vertical="center" wrapText="1"/>
      <protection hidden="1"/>
    </xf>
    <xf numFmtId="0" fontId="59" fillId="0" borderId="47" xfId="0" applyFont="1" applyBorder="1" applyAlignment="1" applyProtection="1">
      <alignment horizontal="right" vertical="center" wrapText="1"/>
      <protection hidden="1"/>
    </xf>
    <xf numFmtId="0" fontId="59" fillId="0" borderId="40" xfId="0" applyFont="1" applyBorder="1" applyAlignment="1" applyProtection="1">
      <alignment horizontal="right" vertical="center" wrapText="1"/>
      <protection hidden="1"/>
    </xf>
    <xf numFmtId="0" fontId="59" fillId="0" borderId="48" xfId="0" applyFont="1" applyBorder="1" applyAlignment="1" applyProtection="1">
      <alignment horizontal="right" vertical="center" wrapText="1"/>
      <protection hidden="1"/>
    </xf>
    <xf numFmtId="0" fontId="22" fillId="3" borderId="35" xfId="0" applyFont="1" applyFill="1" applyBorder="1" applyAlignment="1" applyProtection="1">
      <alignment horizontal="center" vertical="center" wrapText="1"/>
      <protection hidden="1"/>
    </xf>
    <xf numFmtId="0" fontId="22" fillId="3" borderId="36" xfId="0" applyFont="1" applyFill="1" applyBorder="1" applyAlignment="1" applyProtection="1">
      <alignment horizontal="center" vertical="center"/>
      <protection hidden="1"/>
    </xf>
    <xf numFmtId="0" fontId="22" fillId="3" borderId="27" xfId="0" applyFont="1" applyFill="1" applyBorder="1" applyAlignment="1" applyProtection="1">
      <alignment horizontal="center" vertical="center"/>
      <protection hidden="1"/>
    </xf>
    <xf numFmtId="0" fontId="64" fillId="0" borderId="10" xfId="0" applyFont="1" applyBorder="1" applyAlignment="1" applyProtection="1">
      <alignment horizontal="center" vertical="center" wrapText="1"/>
      <protection hidden="1"/>
    </xf>
    <xf numFmtId="0" fontId="64" fillId="0" borderId="1" xfId="0" applyFont="1" applyBorder="1" applyAlignment="1" applyProtection="1">
      <alignment horizontal="center" vertical="center" wrapText="1"/>
      <protection hidden="1"/>
    </xf>
    <xf numFmtId="0" fontId="64" fillId="0" borderId="12" xfId="0" applyFont="1" applyBorder="1" applyAlignment="1" applyProtection="1">
      <alignment horizontal="center" vertical="center" wrapText="1"/>
      <protection hidden="1"/>
    </xf>
    <xf numFmtId="0" fontId="64" fillId="0" borderId="13" xfId="0" applyFont="1" applyBorder="1" applyAlignment="1" applyProtection="1">
      <alignment horizontal="center" vertical="center" wrapText="1"/>
      <protection hidden="1"/>
    </xf>
    <xf numFmtId="0" fontId="63" fillId="4" borderId="35" xfId="0" applyFont="1" applyFill="1" applyBorder="1" applyAlignment="1" applyProtection="1">
      <alignment horizontal="center" vertical="center" wrapText="1"/>
      <protection hidden="1"/>
    </xf>
    <xf numFmtId="0" fontId="63" fillId="4" borderId="36" xfId="0" applyFont="1" applyFill="1" applyBorder="1" applyAlignment="1" applyProtection="1">
      <alignment horizontal="center" vertical="center" wrapText="1"/>
      <protection hidden="1"/>
    </xf>
    <xf numFmtId="0" fontId="63" fillId="4" borderId="27" xfId="0" applyFont="1" applyFill="1" applyBorder="1" applyAlignment="1" applyProtection="1">
      <alignment horizontal="center" vertical="center" wrapText="1"/>
      <protection hidden="1"/>
    </xf>
    <xf numFmtId="0" fontId="64" fillId="0" borderId="35" xfId="0" applyFont="1" applyBorder="1" applyAlignment="1" applyProtection="1">
      <alignment horizontal="center" vertical="center" wrapText="1"/>
      <protection hidden="1"/>
    </xf>
    <xf numFmtId="0" fontId="64" fillId="0" borderId="36" xfId="0" applyFont="1" applyBorder="1" applyAlignment="1" applyProtection="1">
      <alignment horizontal="center" vertical="center" wrapText="1"/>
      <protection hidden="1"/>
    </xf>
    <xf numFmtId="0" fontId="64" fillId="0" borderId="27" xfId="0" applyFont="1" applyBorder="1" applyAlignment="1" applyProtection="1">
      <alignment horizontal="center" vertical="center" wrapText="1"/>
      <protection hidden="1"/>
    </xf>
    <xf numFmtId="0" fontId="42" fillId="11" borderId="17" xfId="0" applyFont="1" applyFill="1" applyBorder="1" applyAlignment="1" applyProtection="1">
      <alignment horizontal="center" vertical="center"/>
      <protection hidden="1"/>
    </xf>
    <xf numFmtId="0" fontId="42" fillId="11" borderId="18" xfId="0" applyFont="1" applyFill="1" applyBorder="1" applyAlignment="1" applyProtection="1">
      <alignment horizontal="center" vertical="center"/>
      <protection hidden="1"/>
    </xf>
    <xf numFmtId="0" fontId="64" fillId="0" borderId="15" xfId="0" applyFont="1" applyBorder="1" applyAlignment="1" applyProtection="1">
      <alignment horizontal="center" vertical="center"/>
      <protection hidden="1"/>
    </xf>
    <xf numFmtId="0" fontId="64" fillId="0" borderId="4" xfId="0" applyFont="1" applyBorder="1" applyAlignment="1" applyProtection="1">
      <alignment horizontal="center" vertical="center"/>
      <protection hidden="1"/>
    </xf>
    <xf numFmtId="0" fontId="58" fillId="0" borderId="33" xfId="0" applyFont="1" applyBorder="1" applyAlignment="1" applyProtection="1">
      <alignment horizontal="center" vertical="center"/>
      <protection locked="0" hidden="1"/>
    </xf>
    <xf numFmtId="0" fontId="58" fillId="0" borderId="22" xfId="0" applyFont="1" applyBorder="1" applyAlignment="1" applyProtection="1">
      <alignment horizontal="center" vertical="center"/>
      <protection locked="0" hidden="1"/>
    </xf>
    <xf numFmtId="0" fontId="5" fillId="10" borderId="3" xfId="0" applyFont="1" applyFill="1" applyBorder="1" applyAlignment="1" applyProtection="1">
      <alignment horizontal="center" vertical="center"/>
      <protection hidden="1"/>
    </xf>
    <xf numFmtId="0" fontId="5" fillId="10" borderId="4" xfId="0" applyFont="1" applyFill="1" applyBorder="1" applyAlignment="1" applyProtection="1">
      <alignment horizontal="center" vertical="center"/>
      <protection hidden="1"/>
    </xf>
    <xf numFmtId="0" fontId="61" fillId="0" borderId="45" xfId="0" applyFont="1" applyBorder="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61" fillId="0" borderId="46" xfId="0" applyFont="1" applyBorder="1" applyAlignment="1" applyProtection="1">
      <alignment horizontal="center" vertical="center" wrapText="1"/>
      <protection hidden="1"/>
    </xf>
    <xf numFmtId="0" fontId="58" fillId="0" borderId="61" xfId="0" applyFont="1" applyBorder="1" applyAlignment="1" applyProtection="1">
      <alignment horizontal="center" vertical="center"/>
      <protection locked="0" hidden="1"/>
    </xf>
    <xf numFmtId="0" fontId="58" fillId="0" borderId="21" xfId="0" applyFont="1" applyBorder="1" applyAlignment="1" applyProtection="1">
      <alignment horizontal="center" vertical="center"/>
      <protection locked="0" hidden="1"/>
    </xf>
    <xf numFmtId="0" fontId="42" fillId="7" borderId="35" xfId="0" applyFont="1" applyFill="1" applyBorder="1" applyAlignment="1" applyProtection="1">
      <alignment horizontal="center" vertical="center" wrapText="1"/>
      <protection hidden="1"/>
    </xf>
    <xf numFmtId="0" fontId="42" fillId="7" borderId="36" xfId="0" applyFont="1" applyFill="1" applyBorder="1" applyAlignment="1" applyProtection="1">
      <alignment horizontal="center" vertical="center" wrapText="1"/>
      <protection hidden="1"/>
    </xf>
    <xf numFmtId="0" fontId="42" fillId="7" borderId="27" xfId="0" applyFont="1" applyFill="1" applyBorder="1" applyAlignment="1" applyProtection="1">
      <alignment horizontal="center" vertical="center" wrapText="1"/>
      <protection hidden="1"/>
    </xf>
    <xf numFmtId="0" fontId="61" fillId="0" borderId="42" xfId="0" applyFont="1" applyBorder="1" applyAlignment="1" applyProtection="1">
      <alignment horizontal="center" vertical="center" wrapText="1"/>
      <protection hidden="1"/>
    </xf>
    <xf numFmtId="0" fontId="61" fillId="0" borderId="43" xfId="0" applyFont="1" applyBorder="1" applyAlignment="1" applyProtection="1">
      <alignment horizontal="center" vertical="center" wrapText="1"/>
      <protection hidden="1"/>
    </xf>
    <xf numFmtId="0" fontId="61" fillId="0" borderId="44" xfId="0" applyFont="1" applyBorder="1" applyAlignment="1" applyProtection="1">
      <alignment horizontal="center" vertical="center" wrapText="1"/>
      <protection hidden="1"/>
    </xf>
    <xf numFmtId="0" fontId="61" fillId="0" borderId="47" xfId="0" applyFont="1" applyBorder="1" applyAlignment="1" applyProtection="1">
      <alignment horizontal="center" vertical="center" wrapText="1"/>
      <protection hidden="1"/>
    </xf>
    <xf numFmtId="0" fontId="61" fillId="0" borderId="40" xfId="0" applyFont="1" applyBorder="1" applyAlignment="1" applyProtection="1">
      <alignment horizontal="center" vertical="center" wrapText="1"/>
      <protection hidden="1"/>
    </xf>
    <xf numFmtId="0" fontId="61" fillId="0" borderId="48" xfId="0" applyFont="1" applyBorder="1" applyAlignment="1" applyProtection="1">
      <alignment horizontal="center" vertical="center" wrapText="1"/>
      <protection hidden="1"/>
    </xf>
    <xf numFmtId="0" fontId="14" fillId="13" borderId="0" xfId="0" applyFont="1" applyFill="1" applyAlignment="1" applyProtection="1">
      <alignment horizontal="center"/>
      <protection hidden="1"/>
    </xf>
    <xf numFmtId="0" fontId="47" fillId="0" borderId="3" xfId="0" applyFont="1" applyBorder="1" applyAlignment="1" applyProtection="1">
      <alignment horizontal="center" vertical="center"/>
      <protection locked="0" hidden="1"/>
    </xf>
    <xf numFmtId="0" fontId="47" fillId="0" borderId="56" xfId="0" applyFont="1" applyBorder="1" applyAlignment="1" applyProtection="1">
      <alignment horizontal="center" vertical="center"/>
      <protection locked="0" hidden="1"/>
    </xf>
    <xf numFmtId="0" fontId="42" fillId="8" borderId="45" xfId="0" applyFont="1" applyFill="1" applyBorder="1" applyAlignment="1" applyProtection="1">
      <alignment horizontal="center" vertical="center" wrapText="1"/>
      <protection hidden="1"/>
    </xf>
    <xf numFmtId="0" fontId="42" fillId="8" borderId="0" xfId="0" applyFont="1" applyFill="1" applyAlignment="1" applyProtection="1">
      <alignment horizontal="center" vertical="center" wrapText="1"/>
      <protection hidden="1"/>
    </xf>
    <xf numFmtId="0" fontId="42" fillId="8" borderId="46" xfId="0" applyFont="1" applyFill="1" applyBorder="1" applyAlignment="1" applyProtection="1">
      <alignment horizontal="center" vertical="center" wrapText="1"/>
      <protection hidden="1"/>
    </xf>
    <xf numFmtId="2" fontId="67" fillId="3" borderId="1" xfId="0" applyNumberFormat="1" applyFont="1" applyFill="1" applyBorder="1" applyAlignment="1" applyProtection="1">
      <alignment horizontal="center" vertical="center" wrapText="1" readingOrder="2"/>
      <protection hidden="1"/>
    </xf>
    <xf numFmtId="0" fontId="59" fillId="3" borderId="1" xfId="0" applyFont="1" applyFill="1" applyBorder="1" applyAlignment="1" applyProtection="1">
      <alignment horizontal="center" vertical="center" wrapText="1" readingOrder="2"/>
      <protection hidden="1"/>
    </xf>
    <xf numFmtId="49" fontId="59" fillId="0" borderId="2" xfId="0" applyNumberFormat="1" applyFont="1" applyBorder="1" applyAlignment="1" applyProtection="1">
      <alignment horizontal="center" vertical="center" wrapText="1" readingOrder="2"/>
      <protection hidden="1"/>
    </xf>
    <xf numFmtId="49" fontId="59" fillId="0" borderId="22" xfId="0" applyNumberFormat="1" applyFont="1" applyBorder="1" applyAlignment="1" applyProtection="1">
      <alignment horizontal="center" vertical="center" wrapText="1" readingOrder="2"/>
      <protection hidden="1"/>
    </xf>
    <xf numFmtId="49" fontId="59" fillId="0" borderId="29" xfId="0" applyNumberFormat="1" applyFont="1" applyBorder="1" applyAlignment="1" applyProtection="1">
      <alignment horizontal="center" vertical="center" wrapText="1" readingOrder="2"/>
      <protection hidden="1"/>
    </xf>
    <xf numFmtId="49" fontId="59" fillId="0" borderId="28" xfId="0" applyNumberFormat="1" applyFont="1" applyBorder="1" applyAlignment="1" applyProtection="1">
      <alignment horizontal="center" vertical="center" wrapText="1" readingOrder="2"/>
      <protection hidden="1"/>
    </xf>
    <xf numFmtId="49" fontId="59" fillId="0" borderId="5" xfId="0" applyNumberFormat="1" applyFont="1" applyBorder="1" applyAlignment="1" applyProtection="1">
      <alignment horizontal="center" vertical="center" wrapText="1" readingOrder="2"/>
      <protection hidden="1"/>
    </xf>
    <xf numFmtId="49" fontId="59" fillId="0" borderId="21" xfId="0" applyNumberFormat="1" applyFont="1" applyBorder="1" applyAlignment="1" applyProtection="1">
      <alignment horizontal="center" vertical="center" wrapText="1" readingOrder="2"/>
      <protection hidden="1"/>
    </xf>
    <xf numFmtId="49" fontId="67" fillId="3" borderId="1" xfId="0" applyNumberFormat="1" applyFont="1" applyFill="1" applyBorder="1" applyAlignment="1" applyProtection="1">
      <alignment horizontal="center" vertical="center" wrapText="1" readingOrder="2"/>
      <protection hidden="1"/>
    </xf>
    <xf numFmtId="0" fontId="59" fillId="0" borderId="1" xfId="0" applyFont="1" applyBorder="1" applyAlignment="1" applyProtection="1">
      <alignment horizontal="center" vertical="center" wrapText="1" readingOrder="2"/>
      <protection hidden="1"/>
    </xf>
    <xf numFmtId="0" fontId="59" fillId="0" borderId="2" xfId="0" applyFont="1" applyBorder="1" applyAlignment="1" applyProtection="1">
      <alignment horizontal="center" vertical="center" wrapText="1" readingOrder="2"/>
      <protection hidden="1"/>
    </xf>
    <xf numFmtId="0" fontId="59" fillId="0" borderId="4" xfId="0" applyFont="1" applyBorder="1" applyAlignment="1" applyProtection="1">
      <alignment horizontal="center" vertical="center" wrapText="1" readingOrder="2"/>
      <protection hidden="1"/>
    </xf>
    <xf numFmtId="0" fontId="59" fillId="0" borderId="58" xfId="0" applyFont="1" applyBorder="1" applyAlignment="1" applyProtection="1">
      <alignment horizontal="center" vertical="center" wrapText="1" readingOrder="2"/>
      <protection hidden="1"/>
    </xf>
    <xf numFmtId="0" fontId="59" fillId="0" borderId="59" xfId="0" applyFont="1" applyBorder="1" applyAlignment="1" applyProtection="1">
      <alignment horizontal="center" vertical="center" wrapText="1" readingOrder="2"/>
      <protection hidden="1"/>
    </xf>
    <xf numFmtId="0" fontId="59" fillId="3" borderId="35" xfId="0" applyFont="1" applyFill="1" applyBorder="1" applyAlignment="1" applyProtection="1">
      <alignment horizontal="center" vertical="center"/>
      <protection hidden="1"/>
    </xf>
    <xf numFmtId="0" fontId="59" fillId="3" borderId="36" xfId="0" applyFont="1" applyFill="1" applyBorder="1" applyAlignment="1" applyProtection="1">
      <alignment horizontal="center" vertical="center"/>
      <protection hidden="1"/>
    </xf>
    <xf numFmtId="0" fontId="59" fillId="3" borderId="27" xfId="0" applyFont="1" applyFill="1" applyBorder="1" applyAlignment="1" applyProtection="1">
      <alignment horizontal="center" vertical="center"/>
      <protection hidden="1"/>
    </xf>
    <xf numFmtId="0" fontId="71" fillId="0" borderId="71" xfId="0" applyFont="1" applyBorder="1" applyAlignment="1">
      <alignment horizontal="right" vertical="center" readingOrder="2"/>
    </xf>
    <xf numFmtId="0" fontId="71" fillId="0" borderId="40" xfId="0" applyFont="1" applyBorder="1" applyAlignment="1">
      <alignment horizontal="right" vertical="center" readingOrder="2"/>
    </xf>
    <xf numFmtId="0" fontId="71" fillId="0" borderId="0" xfId="0" applyFont="1" applyAlignment="1" applyProtection="1">
      <alignment horizontal="right" vertical="center" wrapText="1"/>
      <protection hidden="1"/>
    </xf>
    <xf numFmtId="0" fontId="39" fillId="0" borderId="0" xfId="0" applyFont="1" applyAlignment="1" applyProtection="1">
      <alignment horizontal="right" vertical="center" wrapText="1"/>
      <protection hidden="1"/>
    </xf>
    <xf numFmtId="0" fontId="59" fillId="0" borderId="5" xfId="0" applyFont="1" applyBorder="1" applyAlignment="1" applyProtection="1">
      <alignment horizontal="center" vertical="center" wrapText="1" readingOrder="2"/>
      <protection hidden="1"/>
    </xf>
    <xf numFmtId="0" fontId="59" fillId="0" borderId="21" xfId="0" applyFont="1" applyBorder="1" applyAlignment="1" applyProtection="1">
      <alignment horizontal="center" vertical="center" wrapText="1" readingOrder="2"/>
      <protection hidden="1"/>
    </xf>
    <xf numFmtId="0" fontId="59" fillId="0" borderId="3" xfId="0" applyFont="1" applyBorder="1" applyAlignment="1" applyProtection="1">
      <alignment horizontal="center" vertical="center" wrapText="1" readingOrder="2"/>
      <protection hidden="1"/>
    </xf>
    <xf numFmtId="0" fontId="59" fillId="0" borderId="29" xfId="0" applyFont="1" applyBorder="1" applyAlignment="1" applyProtection="1">
      <alignment horizontal="center" vertical="center" wrapText="1" readingOrder="2"/>
      <protection hidden="1"/>
    </xf>
    <xf numFmtId="0" fontId="59" fillId="0" borderId="28" xfId="0" applyFont="1" applyBorder="1" applyAlignment="1" applyProtection="1">
      <alignment horizontal="center" vertical="center" wrapText="1" readingOrder="2"/>
      <protection hidden="1"/>
    </xf>
    <xf numFmtId="0" fontId="23" fillId="0" borderId="40" xfId="0" applyFont="1" applyBorder="1" applyAlignment="1" applyProtection="1">
      <alignment horizontal="right" vertical="center" wrapText="1" readingOrder="2"/>
      <protection hidden="1"/>
    </xf>
    <xf numFmtId="0" fontId="44" fillId="15" borderId="0" xfId="0" applyFont="1" applyFill="1" applyAlignment="1" applyProtection="1">
      <alignment horizontal="right" vertical="center" readingOrder="2"/>
      <protection hidden="1"/>
    </xf>
    <xf numFmtId="0" fontId="51" fillId="18" borderId="35" xfId="0" applyFont="1" applyFill="1" applyBorder="1" applyAlignment="1" applyProtection="1">
      <alignment horizontal="right" vertical="center" wrapText="1"/>
      <protection hidden="1"/>
    </xf>
    <xf numFmtId="0" fontId="51" fillId="18" borderId="36" xfId="0" applyFont="1" applyFill="1" applyBorder="1" applyAlignment="1" applyProtection="1">
      <alignment horizontal="right" vertical="center" wrapText="1"/>
      <protection hidden="1"/>
    </xf>
    <xf numFmtId="0" fontId="51" fillId="18" borderId="27" xfId="0" applyFont="1" applyFill="1" applyBorder="1" applyAlignment="1" applyProtection="1">
      <alignment horizontal="right" vertical="center" wrapText="1"/>
      <protection hidden="1"/>
    </xf>
    <xf numFmtId="0" fontId="12" fillId="0" borderId="35" xfId="0" applyFont="1" applyBorder="1" applyAlignment="1" applyProtection="1">
      <alignment horizontal="center" vertical="center" wrapText="1"/>
      <protection locked="0" hidden="1"/>
    </xf>
    <xf numFmtId="0" fontId="12" fillId="0" borderId="36" xfId="0" applyFont="1" applyBorder="1" applyAlignment="1" applyProtection="1">
      <alignment horizontal="center" vertical="center" wrapText="1"/>
      <protection locked="0" hidden="1"/>
    </xf>
    <xf numFmtId="0" fontId="12" fillId="0" borderId="27" xfId="0" applyFont="1" applyBorder="1" applyAlignment="1" applyProtection="1">
      <alignment horizontal="center" vertical="center" wrapText="1"/>
      <protection locked="0" hidden="1"/>
    </xf>
    <xf numFmtId="49" fontId="56" fillId="17" borderId="35" xfId="0" applyNumberFormat="1" applyFont="1" applyFill="1" applyBorder="1" applyAlignment="1" applyProtection="1">
      <alignment horizontal="right" vertical="center" wrapText="1" readingOrder="2"/>
      <protection hidden="1"/>
    </xf>
    <xf numFmtId="49" fontId="56" fillId="17" borderId="36" xfId="0" applyNumberFormat="1" applyFont="1" applyFill="1" applyBorder="1" applyAlignment="1" applyProtection="1">
      <alignment horizontal="right" vertical="center" wrapText="1" readingOrder="2"/>
      <protection hidden="1"/>
    </xf>
    <xf numFmtId="49" fontId="56" fillId="17" borderId="27" xfId="0" applyNumberFormat="1" applyFont="1" applyFill="1" applyBorder="1" applyAlignment="1" applyProtection="1">
      <alignment horizontal="right" vertical="center" wrapText="1" readingOrder="2"/>
      <protection hidden="1"/>
    </xf>
    <xf numFmtId="3" fontId="12" fillId="0" borderId="37" xfId="0" applyNumberFormat="1" applyFont="1" applyBorder="1" applyAlignment="1" applyProtection="1">
      <alignment horizontal="center" vertical="center" textRotation="90" wrapText="1"/>
      <protection hidden="1"/>
    </xf>
    <xf numFmtId="3" fontId="12" fillId="0" borderId="41" xfId="0" applyNumberFormat="1" applyFont="1" applyBorder="1" applyAlignment="1" applyProtection="1">
      <alignment horizontal="center" vertical="center" textRotation="90" wrapText="1"/>
      <protection hidden="1"/>
    </xf>
    <xf numFmtId="3" fontId="12" fillId="0" borderId="38" xfId="0" applyNumberFormat="1" applyFont="1" applyBorder="1" applyAlignment="1" applyProtection="1">
      <alignment horizontal="center" vertical="center" textRotation="90" wrapText="1"/>
      <protection hidden="1"/>
    </xf>
    <xf numFmtId="0" fontId="12" fillId="0" borderId="1" xfId="0" applyFont="1" applyBorder="1" applyAlignment="1" applyProtection="1">
      <alignment vertical="center" wrapText="1"/>
      <protection locked="0" hidden="1"/>
    </xf>
    <xf numFmtId="0" fontId="12" fillId="0" borderId="11" xfId="0" applyFont="1" applyBorder="1" applyAlignment="1" applyProtection="1">
      <alignment vertical="center" wrapText="1"/>
      <protection locked="0" hidden="1"/>
    </xf>
    <xf numFmtId="0" fontId="12" fillId="0" borderId="13" xfId="0" applyFont="1" applyBorder="1" applyAlignment="1" applyProtection="1">
      <alignment vertical="center" wrapText="1"/>
      <protection locked="0" hidden="1"/>
    </xf>
    <xf numFmtId="0" fontId="12" fillId="0" borderId="14" xfId="0" applyFont="1" applyBorder="1" applyAlignment="1" applyProtection="1">
      <alignment vertical="center" wrapText="1"/>
      <protection locked="0" hidden="1"/>
    </xf>
    <xf numFmtId="0" fontId="9" fillId="0" borderId="0" xfId="0" applyFont="1" applyAlignment="1" applyProtection="1">
      <alignment horizontal="right" vertical="center" wrapText="1" readingOrder="2"/>
      <protection hidden="1"/>
    </xf>
    <xf numFmtId="0" fontId="12" fillId="0" borderId="2" xfId="0" applyFont="1" applyBorder="1" applyAlignment="1" applyProtection="1">
      <alignment horizontal="right" vertical="center" wrapText="1"/>
      <protection locked="0" hidden="1"/>
    </xf>
    <xf numFmtId="0" fontId="12" fillId="0" borderId="69" xfId="0" applyFont="1" applyBorder="1" applyAlignment="1" applyProtection="1">
      <alignment horizontal="right" vertical="center" wrapText="1"/>
      <protection locked="0" hidden="1"/>
    </xf>
    <xf numFmtId="0" fontId="12" fillId="0" borderId="34" xfId="0" applyFont="1" applyBorder="1" applyAlignment="1" applyProtection="1">
      <alignment horizontal="right" vertical="center" wrapText="1"/>
      <protection locked="0" hidden="1"/>
    </xf>
    <xf numFmtId="0" fontId="3" fillId="3" borderId="35" xfId="0" applyFont="1" applyFill="1" applyBorder="1" applyAlignment="1" applyProtection="1">
      <alignment horizontal="center" vertical="center"/>
      <protection hidden="1"/>
    </xf>
    <xf numFmtId="0" fontId="3" fillId="3" borderId="36" xfId="0" applyFont="1" applyFill="1" applyBorder="1" applyAlignment="1" applyProtection="1">
      <alignment horizontal="center" vertical="center"/>
      <protection hidden="1"/>
    </xf>
    <xf numFmtId="0" fontId="3" fillId="3" borderId="27" xfId="0" applyFont="1" applyFill="1" applyBorder="1" applyAlignment="1" applyProtection="1">
      <alignment horizontal="center" vertical="center"/>
      <protection hidden="1"/>
    </xf>
    <xf numFmtId="0" fontId="8" fillId="0" borderId="0" xfId="0" applyFont="1" applyAlignment="1" applyProtection="1">
      <alignment horizontal="right" vertical="center" readingOrder="2"/>
      <protection hidden="1"/>
    </xf>
    <xf numFmtId="0" fontId="9" fillId="0" borderId="40" xfId="0" applyFont="1" applyBorder="1" applyAlignment="1" applyProtection="1">
      <alignment horizontal="right" vertical="center" wrapText="1" readingOrder="2"/>
      <protection hidden="1"/>
    </xf>
    <xf numFmtId="0" fontId="12" fillId="0" borderId="8" xfId="0" applyFont="1" applyBorder="1" applyAlignment="1" applyProtection="1">
      <alignment vertical="center" wrapText="1"/>
      <protection locked="0" hidden="1"/>
    </xf>
    <xf numFmtId="0" fontId="12" fillId="0" borderId="9" xfId="0" applyFont="1" applyBorder="1" applyAlignment="1" applyProtection="1">
      <alignment vertical="center" wrapText="1"/>
      <protection locked="0" hidden="1"/>
    </xf>
    <xf numFmtId="0" fontId="12" fillId="2" borderId="35" xfId="0" applyFont="1" applyFill="1" applyBorder="1" applyAlignment="1" applyProtection="1">
      <alignment horizontal="center" vertical="center" wrapText="1"/>
      <protection hidden="1"/>
    </xf>
    <xf numFmtId="0" fontId="12" fillId="2" borderId="36" xfId="0" applyFont="1" applyFill="1" applyBorder="1" applyAlignment="1" applyProtection="1">
      <alignment horizontal="center" vertical="center" wrapText="1"/>
      <protection hidden="1"/>
    </xf>
    <xf numFmtId="0" fontId="12" fillId="2" borderId="27" xfId="0" applyFont="1" applyFill="1" applyBorder="1" applyAlignment="1" applyProtection="1">
      <alignment horizontal="center" vertical="center" wrapText="1"/>
      <protection hidden="1"/>
    </xf>
    <xf numFmtId="3" fontId="12" fillId="2" borderId="35" xfId="0" applyNumberFormat="1" applyFont="1" applyFill="1" applyBorder="1" applyAlignment="1" applyProtection="1">
      <alignment horizontal="center" vertical="center" wrapText="1"/>
      <protection hidden="1"/>
    </xf>
    <xf numFmtId="3" fontId="12" fillId="2" borderId="36" xfId="0" applyNumberFormat="1" applyFont="1" applyFill="1" applyBorder="1" applyAlignment="1" applyProtection="1">
      <alignment horizontal="center" vertical="center" wrapText="1"/>
      <protection hidden="1"/>
    </xf>
    <xf numFmtId="3" fontId="12" fillId="5" borderId="36" xfId="0" applyNumberFormat="1" applyFont="1" applyFill="1" applyBorder="1" applyAlignment="1" applyProtection="1">
      <alignment horizontal="center" vertical="center" wrapText="1"/>
      <protection hidden="1"/>
    </xf>
    <xf numFmtId="3" fontId="12" fillId="5" borderId="27" xfId="0" applyNumberFormat="1" applyFont="1" applyFill="1" applyBorder="1" applyAlignment="1" applyProtection="1">
      <alignment horizontal="center" vertical="center" wrapText="1"/>
      <protection hidden="1"/>
    </xf>
    <xf numFmtId="0" fontId="12" fillId="0" borderId="30" xfId="0" applyFont="1" applyBorder="1" applyAlignment="1" applyProtection="1">
      <alignment horizontal="right" vertical="center" wrapText="1"/>
      <protection locked="0" hidden="1"/>
    </xf>
    <xf numFmtId="0" fontId="12" fillId="0" borderId="8" xfId="0" applyFont="1" applyBorder="1" applyAlignment="1" applyProtection="1">
      <alignment horizontal="right" vertical="center" wrapText="1"/>
      <protection locked="0" hidden="1"/>
    </xf>
    <xf numFmtId="0" fontId="12" fillId="0" borderId="22" xfId="0" applyFont="1" applyBorder="1" applyAlignment="1" applyProtection="1">
      <alignment horizontal="right" vertical="center" wrapText="1"/>
      <protection locked="0" hidden="1"/>
    </xf>
    <xf numFmtId="0" fontId="12" fillId="0" borderId="1" xfId="0" applyFont="1" applyBorder="1" applyAlignment="1" applyProtection="1">
      <alignment horizontal="right" vertical="center" wrapText="1"/>
      <protection locked="0" hidden="1"/>
    </xf>
    <xf numFmtId="0" fontId="12" fillId="0" borderId="23" xfId="0" applyFont="1" applyBorder="1" applyAlignment="1" applyProtection="1">
      <alignment horizontal="right" vertical="center" wrapText="1"/>
      <protection locked="0" hidden="1"/>
    </xf>
    <xf numFmtId="0" fontId="12" fillId="0" borderId="13" xfId="0" applyFont="1" applyBorder="1" applyAlignment="1" applyProtection="1">
      <alignment horizontal="right" vertical="center" wrapText="1"/>
      <protection locked="0" hidden="1"/>
    </xf>
    <xf numFmtId="0" fontId="9" fillId="0" borderId="37" xfId="0" applyFont="1" applyBorder="1" applyAlignment="1" applyProtection="1">
      <alignment horizontal="center" vertical="center" wrapText="1"/>
      <protection hidden="1"/>
    </xf>
    <xf numFmtId="0" fontId="9" fillId="0" borderId="41" xfId="0" applyFont="1" applyBorder="1" applyAlignment="1" applyProtection="1">
      <alignment horizontal="center" vertical="center" wrapText="1"/>
      <protection hidden="1"/>
    </xf>
    <xf numFmtId="0" fontId="9" fillId="0" borderId="38" xfId="0" applyFont="1" applyBorder="1" applyAlignment="1" applyProtection="1">
      <alignment horizontal="center" vertical="center" wrapText="1"/>
      <protection hidden="1"/>
    </xf>
    <xf numFmtId="49" fontId="25" fillId="0" borderId="35" xfId="0" applyNumberFormat="1" applyFont="1" applyBorder="1" applyAlignment="1" applyProtection="1">
      <alignment horizontal="right" vertical="center" wrapText="1"/>
      <protection locked="0" hidden="1"/>
    </xf>
    <xf numFmtId="49" fontId="25" fillId="0" borderId="36" xfId="0" applyNumberFormat="1" applyFont="1" applyBorder="1" applyAlignment="1" applyProtection="1">
      <alignment horizontal="right" vertical="center" wrapText="1"/>
      <protection locked="0" hidden="1"/>
    </xf>
    <xf numFmtId="49" fontId="25" fillId="0" borderId="27" xfId="0" applyNumberFormat="1" applyFont="1" applyBorder="1" applyAlignment="1" applyProtection="1">
      <alignment horizontal="right" vertical="center" wrapText="1"/>
      <protection locked="0" hidden="1"/>
    </xf>
    <xf numFmtId="0" fontId="12" fillId="0" borderId="0" xfId="0" applyFont="1" applyAlignment="1" applyProtection="1">
      <alignment horizontal="right" vertical="center" wrapText="1"/>
      <protection hidden="1"/>
    </xf>
    <xf numFmtId="0" fontId="12" fillId="0" borderId="7" xfId="0" applyFont="1" applyBorder="1" applyAlignment="1" applyProtection="1">
      <alignment horizontal="right" vertical="center" wrapText="1"/>
      <protection locked="0" hidden="1"/>
    </xf>
    <xf numFmtId="0" fontId="12" fillId="0" borderId="9" xfId="0" applyFont="1" applyBorder="1" applyAlignment="1" applyProtection="1">
      <alignment horizontal="right" vertical="center" wrapText="1"/>
      <protection locked="0" hidden="1"/>
    </xf>
    <xf numFmtId="0" fontId="12" fillId="0" borderId="10" xfId="0" applyFont="1" applyBorder="1" applyAlignment="1" applyProtection="1">
      <alignment horizontal="right" vertical="center" wrapText="1"/>
      <protection locked="0" hidden="1"/>
    </xf>
    <xf numFmtId="0" fontId="12" fillId="0" borderId="11" xfId="0" applyFont="1" applyBorder="1" applyAlignment="1" applyProtection="1">
      <alignment horizontal="right" vertical="center" wrapText="1"/>
      <protection locked="0" hidden="1"/>
    </xf>
    <xf numFmtId="0" fontId="12" fillId="0" borderId="12" xfId="0" applyFont="1" applyBorder="1" applyAlignment="1" applyProtection="1">
      <alignment horizontal="right" vertical="center" wrapText="1"/>
      <protection locked="0" hidden="1"/>
    </xf>
    <xf numFmtId="0" fontId="12" fillId="0" borderId="14" xfId="0" applyFont="1" applyBorder="1" applyAlignment="1" applyProtection="1">
      <alignment horizontal="right" vertical="center" wrapText="1"/>
      <protection locked="0" hidden="1"/>
    </xf>
    <xf numFmtId="49" fontId="53" fillId="0" borderId="40" xfId="0" applyNumberFormat="1" applyFont="1" applyBorder="1" applyAlignment="1" applyProtection="1">
      <alignment horizontal="right" vertical="center" wrapText="1" readingOrder="2"/>
      <protection hidden="1"/>
    </xf>
    <xf numFmtId="0" fontId="25" fillId="0" borderId="45" xfId="0" applyFont="1" applyBorder="1" applyAlignment="1" applyProtection="1">
      <alignment horizontal="right" vertical="center" wrapText="1"/>
      <protection locked="0" hidden="1"/>
    </xf>
    <xf numFmtId="0" fontId="25" fillId="0" borderId="0" xfId="0" applyFont="1" applyAlignment="1" applyProtection="1">
      <alignment horizontal="right" vertical="center" wrapText="1"/>
      <protection locked="0" hidden="1"/>
    </xf>
    <xf numFmtId="0" fontId="25" fillId="0" borderId="46" xfId="0" applyFont="1" applyBorder="1" applyAlignment="1" applyProtection="1">
      <alignment horizontal="right" vertical="center" wrapText="1"/>
      <protection locked="0" hidden="1"/>
    </xf>
    <xf numFmtId="0" fontId="2" fillId="3" borderId="37" xfId="0" applyFont="1" applyFill="1" applyBorder="1" applyAlignment="1" applyProtection="1">
      <alignment horizontal="center" vertical="center" wrapText="1"/>
      <protection hidden="1"/>
    </xf>
    <xf numFmtId="0" fontId="2" fillId="3" borderId="38" xfId="0" applyFont="1" applyFill="1" applyBorder="1" applyAlignment="1" applyProtection="1">
      <alignment horizontal="center" vertical="center" wrapText="1"/>
      <protection hidden="1"/>
    </xf>
    <xf numFmtId="0" fontId="25" fillId="0" borderId="42" xfId="0" applyFont="1" applyBorder="1" applyAlignment="1" applyProtection="1">
      <alignment horizontal="right" vertical="center" wrapText="1"/>
      <protection locked="0" hidden="1"/>
    </xf>
    <xf numFmtId="0" fontId="25" fillId="0" borderId="43" xfId="0" applyFont="1" applyBorder="1" applyAlignment="1" applyProtection="1">
      <alignment horizontal="right" vertical="center" wrapText="1"/>
      <protection locked="0" hidden="1"/>
    </xf>
    <xf numFmtId="0" fontId="25" fillId="0" borderId="44" xfId="0" applyFont="1" applyBorder="1" applyAlignment="1" applyProtection="1">
      <alignment horizontal="right" vertical="center" wrapText="1"/>
      <protection locked="0" hidden="1"/>
    </xf>
    <xf numFmtId="0" fontId="43" fillId="15" borderId="0" xfId="0" applyFont="1" applyFill="1" applyAlignment="1" applyProtection="1">
      <alignment horizontal="right" vertical="center" readingOrder="2"/>
      <protection hidden="1"/>
    </xf>
    <xf numFmtId="0" fontId="12" fillId="0" borderId="20" xfId="0" applyFont="1" applyBorder="1" applyAlignment="1" applyProtection="1">
      <alignment horizontal="right" vertical="center" wrapText="1"/>
      <protection locked="0" hidden="1"/>
    </xf>
    <xf numFmtId="0" fontId="12" fillId="0" borderId="18" xfId="0" applyFont="1" applyBorder="1" applyAlignment="1" applyProtection="1">
      <alignment horizontal="right" vertical="center" wrapText="1"/>
      <protection locked="0" hidden="1"/>
    </xf>
    <xf numFmtId="0" fontId="12" fillId="0" borderId="19" xfId="0" applyFont="1" applyBorder="1" applyAlignment="1" applyProtection="1">
      <alignment horizontal="right" vertical="center" wrapText="1"/>
      <protection locked="0" hidden="1"/>
    </xf>
    <xf numFmtId="0" fontId="12" fillId="0" borderId="68" xfId="0" applyFont="1" applyBorder="1" applyAlignment="1" applyProtection="1">
      <alignment horizontal="right" vertical="center" wrapText="1"/>
      <protection locked="0" hidden="1"/>
    </xf>
    <xf numFmtId="0" fontId="12" fillId="0" borderId="63" xfId="0" applyFont="1" applyBorder="1" applyAlignment="1" applyProtection="1">
      <alignment horizontal="right" vertical="center" wrapText="1"/>
      <protection locked="0" hidden="1"/>
    </xf>
    <xf numFmtId="0" fontId="12" fillId="0" borderId="64" xfId="0" applyFont="1" applyBorder="1" applyAlignment="1" applyProtection="1">
      <alignment horizontal="right" vertical="center" wrapText="1"/>
      <protection locked="0" hidden="1"/>
    </xf>
    <xf numFmtId="0" fontId="22" fillId="3" borderId="35" xfId="0" applyFont="1" applyFill="1" applyBorder="1" applyAlignment="1" applyProtection="1">
      <alignment horizontal="center" vertical="center"/>
      <protection hidden="1"/>
    </xf>
    <xf numFmtId="0" fontId="40" fillId="15" borderId="40" xfId="0" applyFont="1" applyFill="1" applyBorder="1" applyAlignment="1" applyProtection="1">
      <alignment horizontal="right" vertical="center" wrapText="1"/>
      <protection hidden="1"/>
    </xf>
    <xf numFmtId="0" fontId="25" fillId="0" borderId="47" xfId="0" applyFont="1" applyBorder="1" applyAlignment="1" applyProtection="1">
      <alignment horizontal="right" vertical="center" wrapText="1"/>
      <protection locked="0" hidden="1"/>
    </xf>
    <xf numFmtId="0" fontId="25" fillId="0" borderId="40" xfId="0" applyFont="1" applyBorder="1" applyAlignment="1" applyProtection="1">
      <alignment horizontal="right" vertical="center" wrapText="1"/>
      <protection locked="0" hidden="1"/>
    </xf>
    <xf numFmtId="0" fontId="25" fillId="0" borderId="48" xfId="0" applyFont="1" applyBorder="1" applyAlignment="1" applyProtection="1">
      <alignment horizontal="right" vertical="center" wrapText="1"/>
      <protection locked="0" hidden="1"/>
    </xf>
    <xf numFmtId="0" fontId="10" fillId="4" borderId="0" xfId="0" applyFont="1" applyFill="1" applyAlignment="1" applyProtection="1">
      <alignment horizontal="center" vertical="center"/>
      <protection hidden="1"/>
    </xf>
    <xf numFmtId="0" fontId="25" fillId="14" borderId="57" xfId="0" applyFont="1" applyFill="1" applyBorder="1" applyAlignment="1" applyProtection="1">
      <alignment horizontal="right" vertical="center" wrapText="1"/>
      <protection hidden="1"/>
    </xf>
    <xf numFmtId="0" fontId="25" fillId="14" borderId="36" xfId="0" applyFont="1" applyFill="1" applyBorder="1" applyAlignment="1" applyProtection="1">
      <alignment horizontal="right" vertical="center" wrapText="1"/>
      <protection hidden="1"/>
    </xf>
    <xf numFmtId="0" fontId="25" fillId="14" borderId="27" xfId="0" applyFont="1" applyFill="1" applyBorder="1" applyAlignment="1" applyProtection="1">
      <alignment horizontal="right" vertical="center" wrapText="1"/>
      <protection hidden="1"/>
    </xf>
    <xf numFmtId="0" fontId="51" fillId="3" borderId="35" xfId="0" applyFont="1" applyFill="1" applyBorder="1" applyAlignment="1" applyProtection="1">
      <alignment horizontal="right" vertical="center" wrapText="1"/>
      <protection hidden="1"/>
    </xf>
    <xf numFmtId="0" fontId="51" fillId="3" borderId="36" xfId="0" applyFont="1" applyFill="1" applyBorder="1" applyAlignment="1" applyProtection="1">
      <alignment horizontal="right" vertical="center" wrapText="1"/>
      <protection hidden="1"/>
    </xf>
    <xf numFmtId="0" fontId="51" fillId="3" borderId="27" xfId="0" applyFont="1" applyFill="1" applyBorder="1" applyAlignment="1" applyProtection="1">
      <alignment horizontal="right" vertical="center" wrapText="1"/>
      <protection hidden="1"/>
    </xf>
    <xf numFmtId="3" fontId="12" fillId="0" borderId="35" xfId="1" applyNumberFormat="1" applyFont="1" applyBorder="1" applyAlignment="1" applyProtection="1">
      <alignment horizontal="center" vertical="center" wrapText="1"/>
      <protection locked="0" hidden="1"/>
    </xf>
    <xf numFmtId="3" fontId="12" fillId="0" borderId="27" xfId="1" applyNumberFormat="1" applyFont="1" applyBorder="1" applyAlignment="1" applyProtection="1">
      <alignment horizontal="center" vertical="center" wrapText="1"/>
      <protection locked="0" hidden="1"/>
    </xf>
    <xf numFmtId="3" fontId="12" fillId="0" borderId="62" xfId="1" applyNumberFormat="1" applyFont="1" applyBorder="1" applyAlignment="1" applyProtection="1">
      <alignment horizontal="center" vertical="center" wrapText="1"/>
      <protection locked="0" hidden="1"/>
    </xf>
    <xf numFmtId="3" fontId="12" fillId="0" borderId="64" xfId="1" applyNumberFormat="1" applyFont="1" applyBorder="1" applyAlignment="1" applyProtection="1">
      <alignment horizontal="center" vertical="center" wrapText="1"/>
      <protection locked="0" hidden="1"/>
    </xf>
    <xf numFmtId="0" fontId="12" fillId="3" borderId="35" xfId="0" applyFont="1" applyFill="1" applyBorder="1" applyAlignment="1" applyProtection="1">
      <alignment horizontal="center" vertical="center" wrapText="1"/>
      <protection hidden="1"/>
    </xf>
    <xf numFmtId="0" fontId="12" fillId="3" borderId="27" xfId="0" applyFont="1" applyFill="1" applyBorder="1" applyAlignment="1" applyProtection="1">
      <alignment horizontal="center" vertical="center" wrapText="1"/>
      <protection hidden="1"/>
    </xf>
    <xf numFmtId="49" fontId="55" fillId="0" borderId="35" xfId="2" applyNumberFormat="1" applyFont="1" applyFill="1" applyBorder="1" applyAlignment="1" applyProtection="1">
      <alignment horizontal="left" vertical="center" wrapText="1" readingOrder="2"/>
      <protection hidden="1"/>
    </xf>
    <xf numFmtId="49" fontId="55" fillId="0" borderId="36" xfId="2" applyNumberFormat="1" applyFont="1" applyFill="1" applyBorder="1" applyAlignment="1" applyProtection="1">
      <alignment horizontal="left" vertical="center" wrapText="1" readingOrder="2"/>
      <protection hidden="1"/>
    </xf>
    <xf numFmtId="49" fontId="55" fillId="0" borderId="27" xfId="2" applyNumberFormat="1" applyFont="1" applyFill="1" applyBorder="1" applyAlignment="1" applyProtection="1">
      <alignment horizontal="left" vertical="center" wrapText="1" readingOrder="2"/>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3" borderId="27" xfId="0" applyFont="1" applyFill="1" applyBorder="1" applyAlignment="1" applyProtection="1">
      <alignment horizontal="center" vertical="center" wrapText="1"/>
      <protection hidden="1"/>
    </xf>
    <xf numFmtId="0" fontId="54" fillId="0" borderId="35" xfId="2" applyFont="1" applyBorder="1" applyAlignment="1" applyProtection="1">
      <alignment horizontal="center" vertical="center" wrapText="1"/>
      <protection hidden="1"/>
    </xf>
    <xf numFmtId="0" fontId="54" fillId="0" borderId="36" xfId="2" applyFont="1" applyBorder="1" applyAlignment="1" applyProtection="1">
      <alignment horizontal="center" vertical="center" wrapText="1"/>
      <protection hidden="1"/>
    </xf>
    <xf numFmtId="0" fontId="54" fillId="0" borderId="27" xfId="2" applyFont="1" applyBorder="1" applyAlignment="1" applyProtection="1">
      <alignment horizontal="center" vertical="center" wrapText="1"/>
      <protection hidden="1"/>
    </xf>
    <xf numFmtId="0" fontId="16" fillId="0" borderId="61" xfId="0" applyFont="1" applyBorder="1" applyAlignment="1" applyProtection="1">
      <alignment horizontal="center"/>
      <protection locked="0" hidden="1"/>
    </xf>
    <xf numFmtId="0" fontId="16" fillId="0" borderId="67" xfId="0" applyFont="1" applyBorder="1" applyAlignment="1" applyProtection="1">
      <alignment horizontal="center"/>
      <protection locked="0" hidden="1"/>
    </xf>
    <xf numFmtId="0" fontId="16" fillId="0" borderId="21" xfId="0" applyFont="1" applyBorder="1" applyAlignment="1" applyProtection="1">
      <alignment horizontal="center"/>
      <protection locked="0" hidden="1"/>
    </xf>
    <xf numFmtId="0" fontId="11" fillId="3" borderId="50" xfId="0" applyFont="1" applyFill="1" applyBorder="1" applyAlignment="1" applyProtection="1">
      <alignment horizontal="center" vertical="center" wrapText="1"/>
      <protection hidden="1"/>
    </xf>
    <xf numFmtId="0" fontId="11" fillId="3" borderId="32" xfId="0" applyFont="1" applyFill="1" applyBorder="1" applyAlignment="1" applyProtection="1">
      <alignment horizontal="center" vertical="center" wrapText="1"/>
      <protection hidden="1"/>
    </xf>
    <xf numFmtId="0" fontId="12" fillId="0" borderId="17" xfId="0" applyFont="1" applyBorder="1" applyAlignment="1" applyProtection="1">
      <alignment horizontal="right" vertical="center" wrapText="1"/>
      <protection locked="0" hidden="1"/>
    </xf>
    <xf numFmtId="0" fontId="3" fillId="0" borderId="40" xfId="0" applyFont="1" applyBorder="1" applyAlignment="1" applyProtection="1">
      <alignment horizontal="right" vertical="center" wrapText="1"/>
      <protection hidden="1"/>
    </xf>
    <xf numFmtId="0" fontId="12" fillId="0" borderId="62" xfId="0" applyFont="1" applyBorder="1" applyAlignment="1" applyProtection="1">
      <alignment horizontal="right" vertical="center" wrapText="1"/>
      <protection locked="0" hidden="1"/>
    </xf>
    <xf numFmtId="0" fontId="26" fillId="0" borderId="40" xfId="0" applyFont="1" applyBorder="1" applyAlignment="1" applyProtection="1">
      <alignment horizontal="right" vertical="center" wrapText="1"/>
      <protection hidden="1"/>
    </xf>
    <xf numFmtId="0" fontId="26" fillId="0" borderId="0" xfId="0" applyFont="1" applyAlignment="1" applyProtection="1">
      <alignment horizontal="right" vertical="center" wrapText="1"/>
      <protection hidden="1"/>
    </xf>
    <xf numFmtId="0" fontId="9" fillId="0" borderId="17" xfId="0" applyFont="1" applyBorder="1" applyAlignment="1" applyProtection="1">
      <alignment horizontal="center" vertical="center" wrapText="1"/>
      <protection locked="0" hidden="1"/>
    </xf>
    <xf numFmtId="0" fontId="9" fillId="0" borderId="19" xfId="0" applyFont="1" applyBorder="1" applyAlignment="1" applyProtection="1">
      <alignment horizontal="center" vertical="center" wrapText="1"/>
      <protection locked="0" hidden="1"/>
    </xf>
    <xf numFmtId="0" fontId="3" fillId="0" borderId="0" xfId="0" applyFont="1" applyAlignment="1" applyProtection="1">
      <alignment horizontal="right" vertical="center" wrapText="1"/>
      <protection hidden="1"/>
    </xf>
    <xf numFmtId="0" fontId="0" fillId="0" borderId="0" xfId="0" applyAlignment="1" applyProtection="1">
      <alignment horizontal="center"/>
      <protection hidden="1"/>
    </xf>
    <xf numFmtId="0" fontId="12" fillId="3" borderId="7" xfId="0" applyFont="1" applyFill="1" applyBorder="1" applyAlignment="1" applyProtection="1">
      <alignment horizontal="center" vertical="center"/>
      <protection hidden="1"/>
    </xf>
    <xf numFmtId="0" fontId="12" fillId="3" borderId="8" xfId="0" applyFont="1" applyFill="1" applyBorder="1" applyAlignment="1" applyProtection="1">
      <alignment horizontal="center" vertical="center"/>
      <protection hidden="1"/>
    </xf>
    <xf numFmtId="0" fontId="12" fillId="3" borderId="9" xfId="0" applyFont="1" applyFill="1" applyBorder="1" applyAlignment="1" applyProtection="1">
      <alignment horizontal="center" vertical="center"/>
      <protection hidden="1"/>
    </xf>
    <xf numFmtId="0" fontId="11" fillId="3" borderId="65" xfId="0" applyFont="1" applyFill="1" applyBorder="1" applyAlignment="1" applyProtection="1">
      <alignment horizontal="center" vertical="center" wrapText="1"/>
      <protection hidden="1"/>
    </xf>
    <xf numFmtId="0" fontId="11" fillId="3" borderId="66" xfId="0" applyFont="1" applyFill="1" applyBorder="1" applyAlignment="1" applyProtection="1">
      <alignment horizontal="center" vertical="center" wrapText="1"/>
      <protection hidden="1"/>
    </xf>
    <xf numFmtId="0" fontId="12" fillId="0" borderId="35" xfId="0" applyFont="1" applyBorder="1" applyAlignment="1" applyProtection="1">
      <alignment horizontal="right" vertical="center" wrapText="1"/>
      <protection locked="0" hidden="1"/>
    </xf>
    <xf numFmtId="0" fontId="12" fillId="0" borderId="36" xfId="0" applyFont="1" applyBorder="1" applyAlignment="1" applyProtection="1">
      <alignment horizontal="right" vertical="center" wrapText="1"/>
      <protection locked="0" hidden="1"/>
    </xf>
    <xf numFmtId="0" fontId="12" fillId="0" borderId="27" xfId="0" applyFont="1" applyBorder="1" applyAlignment="1" applyProtection="1">
      <alignment horizontal="right" vertical="center" wrapText="1"/>
      <protection locked="0" hidden="1"/>
    </xf>
    <xf numFmtId="0" fontId="19" fillId="0" borderId="0" xfId="0" applyFont="1" applyAlignment="1" applyProtection="1">
      <alignment horizontal="right" vertical="center" wrapText="1" readingOrder="2"/>
      <protection hidden="1"/>
    </xf>
    <xf numFmtId="0" fontId="19" fillId="0" borderId="0" xfId="0" applyFont="1" applyAlignment="1" applyProtection="1">
      <alignment horizontal="right" vertical="center" readingOrder="2"/>
      <protection hidden="1"/>
    </xf>
    <xf numFmtId="0" fontId="11" fillId="3" borderId="51" xfId="0" applyFont="1" applyFill="1" applyBorder="1" applyAlignment="1" applyProtection="1">
      <alignment horizontal="center" vertical="center" wrapText="1"/>
      <protection hidden="1"/>
    </xf>
    <xf numFmtId="0" fontId="11" fillId="3" borderId="56" xfId="0" applyFont="1" applyFill="1" applyBorder="1" applyAlignment="1" applyProtection="1">
      <alignment horizontal="center" vertical="center" wrapText="1"/>
      <protection hidden="1"/>
    </xf>
    <xf numFmtId="0" fontId="11" fillId="3" borderId="7" xfId="0" applyFont="1" applyFill="1" applyBorder="1" applyAlignment="1" applyProtection="1">
      <alignment horizontal="center" vertical="center" wrapText="1"/>
      <protection hidden="1"/>
    </xf>
    <xf numFmtId="0" fontId="11" fillId="3" borderId="8" xfId="0" applyFont="1" applyFill="1" applyBorder="1" applyAlignment="1" applyProtection="1">
      <alignment horizontal="center" vertical="center" wrapText="1"/>
      <protection hidden="1"/>
    </xf>
    <xf numFmtId="0" fontId="11" fillId="3" borderId="12" xfId="0" applyFont="1" applyFill="1" applyBorder="1" applyAlignment="1" applyProtection="1">
      <alignment horizontal="center" vertical="center" wrapText="1"/>
      <protection hidden="1"/>
    </xf>
    <xf numFmtId="0" fontId="11" fillId="3" borderId="13" xfId="0" applyFont="1" applyFill="1" applyBorder="1" applyAlignment="1" applyProtection="1">
      <alignment horizontal="center" vertical="center" wrapText="1"/>
      <protection hidden="1"/>
    </xf>
    <xf numFmtId="0" fontId="11" fillId="4" borderId="35" xfId="0" applyFont="1" applyFill="1" applyBorder="1" applyAlignment="1" applyProtection="1">
      <alignment horizontal="center" vertical="center" wrapText="1"/>
      <protection hidden="1"/>
    </xf>
    <xf numFmtId="0" fontId="11" fillId="4" borderId="27" xfId="0" applyFont="1" applyFill="1" applyBorder="1" applyAlignment="1" applyProtection="1">
      <alignment horizontal="center" vertical="center" wrapText="1"/>
      <protection hidden="1"/>
    </xf>
    <xf numFmtId="0" fontId="11" fillId="4" borderId="20" xfId="0" applyFont="1" applyFill="1" applyBorder="1" applyAlignment="1" applyProtection="1">
      <alignment horizontal="center" vertical="center" wrapText="1"/>
      <protection hidden="1"/>
    </xf>
    <xf numFmtId="0" fontId="14" fillId="13" borderId="0" xfId="0" applyFont="1" applyFill="1" applyAlignment="1" applyProtection="1">
      <alignment horizontal="center" vertical="center"/>
      <protection hidden="1"/>
    </xf>
    <xf numFmtId="0" fontId="41" fillId="15" borderId="0" xfId="0" applyFont="1" applyFill="1" applyAlignment="1" applyProtection="1">
      <alignment horizontal="right" vertical="center" wrapText="1" readingOrder="2"/>
      <protection hidden="1"/>
    </xf>
    <xf numFmtId="0" fontId="40" fillId="16" borderId="0" xfId="0" applyFont="1" applyFill="1" applyAlignment="1" applyProtection="1">
      <alignment horizontal="right" vertical="center" wrapText="1"/>
      <protection hidden="1"/>
    </xf>
    <xf numFmtId="0" fontId="40" fillId="15" borderId="0" xfId="0" applyFont="1" applyFill="1" applyAlignment="1" applyProtection="1">
      <alignment horizontal="right" vertical="center" wrapText="1"/>
      <protection hidden="1"/>
    </xf>
    <xf numFmtId="0" fontId="9" fillId="0" borderId="40" xfId="0" applyFont="1" applyBorder="1" applyAlignment="1" applyProtection="1">
      <alignment horizontal="right" vertical="center" wrapText="1"/>
      <protection hidden="1"/>
    </xf>
    <xf numFmtId="0" fontId="11" fillId="3" borderId="42" xfId="0" applyFont="1" applyFill="1" applyBorder="1" applyAlignment="1" applyProtection="1">
      <alignment horizontal="center" vertical="center" wrapText="1"/>
      <protection hidden="1"/>
    </xf>
    <xf numFmtId="0" fontId="11" fillId="3" borderId="44" xfId="0" applyFont="1" applyFill="1" applyBorder="1" applyAlignment="1" applyProtection="1">
      <alignment horizontal="center" vertical="center" wrapText="1"/>
      <protection hidden="1"/>
    </xf>
    <xf numFmtId="0" fontId="11" fillId="3" borderId="47" xfId="0" applyFont="1" applyFill="1" applyBorder="1" applyAlignment="1" applyProtection="1">
      <alignment horizontal="center" vertical="center" wrapText="1"/>
      <protection hidden="1"/>
    </xf>
    <xf numFmtId="0" fontId="11" fillId="3" borderId="48" xfId="0" applyFont="1" applyFill="1" applyBorder="1" applyAlignment="1" applyProtection="1">
      <alignment horizontal="center" vertical="center" wrapText="1"/>
      <protection hidden="1"/>
    </xf>
    <xf numFmtId="0" fontId="11" fillId="3" borderId="54" xfId="0" applyFont="1" applyFill="1" applyBorder="1" applyAlignment="1" applyProtection="1">
      <alignment horizontal="center" vertical="center" wrapText="1"/>
      <protection hidden="1"/>
    </xf>
    <xf numFmtId="0" fontId="14" fillId="4" borderId="0" xfId="0" applyFont="1" applyFill="1" applyAlignment="1" applyProtection="1">
      <alignment horizontal="center"/>
      <protection hidden="1"/>
    </xf>
    <xf numFmtId="0" fontId="34" fillId="0" borderId="0" xfId="0" applyFont="1" applyAlignment="1">
      <alignment horizontal="right" vertical="center" readingOrder="2"/>
    </xf>
    <xf numFmtId="0" fontId="23" fillId="0" borderId="0" xfId="0" applyFont="1" applyAlignment="1" applyProtection="1">
      <alignment horizontal="right" vertical="center" wrapText="1"/>
      <protection hidden="1"/>
    </xf>
    <xf numFmtId="0" fontId="16" fillId="0" borderId="68" xfId="0" applyFont="1" applyBorder="1" applyAlignment="1" applyProtection="1">
      <alignment horizontal="right" vertical="center" wrapText="1"/>
      <protection hidden="1"/>
    </xf>
    <xf numFmtId="0" fontId="16" fillId="0" borderId="63" xfId="0" applyFont="1" applyBorder="1" applyAlignment="1" applyProtection="1">
      <alignment horizontal="right" vertical="center" wrapText="1"/>
      <protection hidden="1"/>
    </xf>
    <xf numFmtId="0" fontId="16" fillId="0" borderId="64" xfId="0" applyFont="1" applyBorder="1" applyAlignment="1" applyProtection="1">
      <alignment horizontal="right" vertical="center" wrapText="1"/>
      <protection hidden="1"/>
    </xf>
    <xf numFmtId="0" fontId="12" fillId="3" borderId="42" xfId="0" applyFont="1" applyFill="1" applyBorder="1" applyAlignment="1" applyProtection="1">
      <alignment horizontal="center" vertical="center"/>
      <protection hidden="1"/>
    </xf>
    <xf numFmtId="0" fontId="12" fillId="3" borderId="43" xfId="0" applyFont="1" applyFill="1" applyBorder="1" applyAlignment="1" applyProtection="1">
      <alignment horizontal="center" vertical="center"/>
      <protection hidden="1"/>
    </xf>
    <xf numFmtId="0" fontId="12" fillId="3" borderId="44" xfId="0" applyFont="1" applyFill="1" applyBorder="1" applyAlignment="1" applyProtection="1">
      <alignment horizontal="center" vertical="center"/>
      <protection hidden="1"/>
    </xf>
    <xf numFmtId="0" fontId="28" fillId="0" borderId="68" xfId="0" applyFont="1" applyBorder="1" applyAlignment="1" applyProtection="1">
      <alignment horizontal="right" vertical="center" wrapText="1"/>
      <protection hidden="1"/>
    </xf>
    <xf numFmtId="0" fontId="28" fillId="0" borderId="63" xfId="0" applyFont="1" applyBorder="1" applyAlignment="1" applyProtection="1">
      <alignment horizontal="right" vertical="center" wrapText="1"/>
      <protection hidden="1"/>
    </xf>
    <xf numFmtId="0" fontId="28" fillId="0" borderId="64" xfId="0" applyFont="1" applyBorder="1" applyAlignment="1" applyProtection="1">
      <alignment horizontal="right" vertical="center" wrapText="1"/>
      <protection hidden="1"/>
    </xf>
    <xf numFmtId="0" fontId="12" fillId="3" borderId="35" xfId="0" applyFont="1" applyFill="1" applyBorder="1" applyAlignment="1" applyProtection="1">
      <alignment horizontal="center" vertical="center"/>
      <protection hidden="1"/>
    </xf>
    <xf numFmtId="0" fontId="12" fillId="3" borderId="36" xfId="0" applyFont="1" applyFill="1" applyBorder="1" applyAlignment="1" applyProtection="1">
      <alignment horizontal="center" vertical="center"/>
      <protection hidden="1"/>
    </xf>
    <xf numFmtId="0" fontId="12" fillId="3" borderId="20" xfId="0" applyFont="1" applyFill="1" applyBorder="1" applyAlignment="1" applyProtection="1">
      <alignment horizontal="center" vertical="center"/>
      <protection hidden="1"/>
    </xf>
    <xf numFmtId="0" fontId="27" fillId="0" borderId="4" xfId="0" applyFont="1" applyBorder="1" applyAlignment="1" applyProtection="1">
      <alignment horizontal="right" vertical="center" wrapText="1" readingOrder="2"/>
      <protection hidden="1"/>
    </xf>
    <xf numFmtId="0" fontId="27" fillId="0" borderId="16" xfId="0" applyFont="1" applyBorder="1" applyAlignment="1" applyProtection="1">
      <alignment horizontal="right" vertical="center" wrapText="1" readingOrder="2"/>
      <protection hidden="1"/>
    </xf>
    <xf numFmtId="0" fontId="27" fillId="0" borderId="1" xfId="0" applyFont="1" applyBorder="1" applyAlignment="1" applyProtection="1">
      <alignment horizontal="right" vertical="center" wrapText="1" readingOrder="2"/>
      <protection hidden="1"/>
    </xf>
    <xf numFmtId="0" fontId="27" fillId="0" borderId="11" xfId="0" applyFont="1" applyBorder="1" applyAlignment="1" applyProtection="1">
      <alignment horizontal="right" vertical="center" wrapText="1" readingOrder="2"/>
      <protection hidden="1"/>
    </xf>
    <xf numFmtId="0" fontId="2" fillId="3" borderId="53" xfId="0" applyFont="1" applyFill="1" applyBorder="1" applyAlignment="1" applyProtection="1">
      <alignment horizontal="center" vertical="center"/>
      <protection hidden="1"/>
    </xf>
    <xf numFmtId="0" fontId="2" fillId="3" borderId="52" xfId="0" applyFont="1" applyFill="1" applyBorder="1" applyAlignment="1" applyProtection="1">
      <alignment horizontal="center" vertical="center"/>
      <protection hidden="1"/>
    </xf>
    <xf numFmtId="0" fontId="20" fillId="0" borderId="7"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9" xfId="0" applyFont="1" applyBorder="1" applyAlignment="1" applyProtection="1">
      <alignment horizontal="center" vertical="center" wrapText="1"/>
      <protection hidden="1"/>
    </xf>
    <xf numFmtId="0" fontId="20" fillId="0" borderId="14" xfId="0" applyFont="1" applyBorder="1" applyAlignment="1" applyProtection="1">
      <alignment horizontal="center" vertical="center"/>
      <protection hidden="1"/>
    </xf>
    <xf numFmtId="0" fontId="20" fillId="0" borderId="52" xfId="0" applyFont="1" applyBorder="1" applyAlignment="1" applyProtection="1">
      <alignment horizontal="center" vertical="center" wrapText="1"/>
      <protection hidden="1"/>
    </xf>
    <xf numFmtId="0" fontId="20" fillId="0" borderId="54" xfId="0" applyFont="1" applyBorder="1" applyAlignment="1" applyProtection="1">
      <alignment horizontal="center" vertical="center" wrapText="1"/>
      <protection hidden="1"/>
    </xf>
    <xf numFmtId="0" fontId="16" fillId="3" borderId="17" xfId="0" applyFont="1" applyFill="1" applyBorder="1" applyAlignment="1" applyProtection="1">
      <alignment horizontal="center" vertical="center"/>
      <protection hidden="1"/>
    </xf>
    <xf numFmtId="0" fontId="16" fillId="3" borderId="19" xfId="0" applyFont="1" applyFill="1" applyBorder="1" applyAlignment="1" applyProtection="1">
      <alignment horizontal="center" vertical="center"/>
      <protection hidden="1"/>
    </xf>
    <xf numFmtId="0" fontId="12" fillId="3" borderId="17" xfId="0" applyFont="1" applyFill="1" applyBorder="1" applyAlignment="1" applyProtection="1">
      <alignment horizontal="center" vertical="center"/>
      <protection hidden="1"/>
    </xf>
    <xf numFmtId="0" fontId="12" fillId="3" borderId="19" xfId="0" applyFont="1" applyFill="1" applyBorder="1" applyAlignment="1" applyProtection="1">
      <alignment horizontal="center" vertical="center"/>
      <protection hidden="1"/>
    </xf>
    <xf numFmtId="0" fontId="27" fillId="0" borderId="13" xfId="0" applyFont="1" applyBorder="1" applyAlignment="1" applyProtection="1">
      <alignment horizontal="right" vertical="center" wrapText="1" readingOrder="2"/>
      <protection hidden="1"/>
    </xf>
    <xf numFmtId="0" fontId="27" fillId="0" borderId="14" xfId="0" applyFont="1" applyBorder="1" applyAlignment="1" applyProtection="1">
      <alignment horizontal="right" vertical="center" wrapText="1" readingOrder="2"/>
      <protection hidden="1"/>
    </xf>
  </cellXfs>
  <cellStyles count="3">
    <cellStyle name="Comma" xfId="1" builtinId="3"/>
    <cellStyle name="Hyperlink" xfId="2"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6-5CC6-11CF-8D67-00AA00BDCE1D}" ax:persistence="persistStreamInit" r:id="rId1"/>
</file>

<file path=xl/activeX/activeX10.xml><?xml version="1.0" encoding="utf-8"?>
<ax:ocx xmlns:ax="http://schemas.microsoft.com/office/2006/activeX" xmlns:r="http://schemas.openxmlformats.org/officeDocument/2006/relationships" ax:classid="{5512D116-5CC6-11CF-8D67-00AA00BDCE1D}" ax:persistence="persistStreamInit" r:id="rId1"/>
</file>

<file path=xl/activeX/activeX11.xml><?xml version="1.0" encoding="utf-8"?>
<ax:ocx xmlns:ax="http://schemas.microsoft.com/office/2006/activeX" xmlns:r="http://schemas.openxmlformats.org/officeDocument/2006/relationships" ax:classid="{5512D116-5CC6-11CF-8D67-00AA00BDCE1D}" ax:persistence="persistStreamInit" r:id="rId1"/>
</file>

<file path=xl/activeX/activeX12.xml><?xml version="1.0" encoding="utf-8"?>
<ax:ocx xmlns:ax="http://schemas.microsoft.com/office/2006/activeX" xmlns:r="http://schemas.openxmlformats.org/officeDocument/2006/relationships" ax:classid="{5512D116-5CC6-11CF-8D67-00AA00BDCE1D}" ax:persistence="persistStreamInit" r:id="rId1"/>
</file>

<file path=xl/activeX/activeX13.xml><?xml version="1.0" encoding="utf-8"?>
<ax:ocx xmlns:ax="http://schemas.microsoft.com/office/2006/activeX" xmlns:r="http://schemas.openxmlformats.org/officeDocument/2006/relationships" ax:classid="{5512D116-5CC6-11CF-8D67-00AA00BDCE1D}" ax:persistence="persistStreamInit" r:id="rId1"/>
</file>

<file path=xl/activeX/activeX14.xml><?xml version="1.0" encoding="utf-8"?>
<ax:ocx xmlns:ax="http://schemas.microsoft.com/office/2006/activeX" xmlns:r="http://schemas.openxmlformats.org/officeDocument/2006/relationships" ax:classid="{5512D116-5CC6-11CF-8D67-00AA00BDCE1D}" ax:persistence="persistStreamInit" r:id="rId1"/>
</file>

<file path=xl/activeX/activeX15.xml><?xml version="1.0" encoding="utf-8"?>
<ax:ocx xmlns:ax="http://schemas.microsoft.com/office/2006/activeX" xmlns:r="http://schemas.openxmlformats.org/officeDocument/2006/relationships" ax:classid="{5512D116-5CC6-11CF-8D67-00AA00BDCE1D}" ax:persistence="persistStreamInit" r:id="rId1"/>
</file>

<file path=xl/activeX/activeX16.xml><?xml version="1.0" encoding="utf-8"?>
<ax:ocx xmlns:ax="http://schemas.microsoft.com/office/2006/activeX" xmlns:r="http://schemas.openxmlformats.org/officeDocument/2006/relationships" ax:classid="{5512D116-5CC6-11CF-8D67-00AA00BDCE1D}" ax:persistence="persistStreamInit" r:id="rId1"/>
</file>

<file path=xl/activeX/activeX17.xml><?xml version="1.0" encoding="utf-8"?>
<ax:ocx xmlns:ax="http://schemas.microsoft.com/office/2006/activeX" xmlns:r="http://schemas.openxmlformats.org/officeDocument/2006/relationships" ax:classid="{5512D116-5CC6-11CF-8D67-00AA00BDCE1D}" ax:persistence="persistStreamInit" r:id="rId1"/>
</file>

<file path=xl/activeX/activeX18.xml><?xml version="1.0" encoding="utf-8"?>
<ax:ocx xmlns:ax="http://schemas.microsoft.com/office/2006/activeX" xmlns:r="http://schemas.openxmlformats.org/officeDocument/2006/relationships" ax:classid="{5512D116-5CC6-11CF-8D67-00AA00BDCE1D}" ax:persistence="persistStreamInit" r:id="rId1"/>
</file>

<file path=xl/activeX/activeX19.xml><?xml version="1.0" encoding="utf-8"?>
<ax:ocx xmlns:ax="http://schemas.microsoft.com/office/2006/activeX" xmlns:r="http://schemas.openxmlformats.org/officeDocument/2006/relationships" ax:classid="{5512D116-5CC6-11CF-8D67-00AA00BDCE1D}" ax:persistence="persistStreamInit" r:id="rId1"/>
</file>

<file path=xl/activeX/activeX2.xml><?xml version="1.0" encoding="utf-8"?>
<ax:ocx xmlns:ax="http://schemas.microsoft.com/office/2006/activeX" xmlns:r="http://schemas.openxmlformats.org/officeDocument/2006/relationships" ax:classid="{5512D11A-5CC6-11CF-8D67-00AA00BDCE1D}" ax:persistence="persistStreamInit" r:id="rId1"/>
</file>

<file path=xl/activeX/activeX20.xml><?xml version="1.0" encoding="utf-8"?>
<ax:ocx xmlns:ax="http://schemas.microsoft.com/office/2006/activeX" xmlns:r="http://schemas.openxmlformats.org/officeDocument/2006/relationships" ax:classid="{5512D116-5CC6-11CF-8D67-00AA00BDCE1D}" ax:persistence="persistStreamInit" r:id="rId1"/>
</file>

<file path=xl/activeX/activeX21.xml><?xml version="1.0" encoding="utf-8"?>
<ax:ocx xmlns:ax="http://schemas.microsoft.com/office/2006/activeX" xmlns:r="http://schemas.openxmlformats.org/officeDocument/2006/relationships" ax:classid="{5512D116-5CC6-11CF-8D67-00AA00BDCE1D}" ax:persistence="persistStreamInit" r:id="rId1"/>
</file>

<file path=xl/activeX/activeX22.xml><?xml version="1.0" encoding="utf-8"?>
<ax:ocx xmlns:ax="http://schemas.microsoft.com/office/2006/activeX" xmlns:r="http://schemas.openxmlformats.org/officeDocument/2006/relationships" ax:classid="{5512D116-5CC6-11CF-8D67-00AA00BDCE1D}" ax:persistence="persistStreamInit" r:id="rId1"/>
</file>

<file path=xl/activeX/activeX23.xml><?xml version="1.0" encoding="utf-8"?>
<ax:ocx xmlns:ax="http://schemas.microsoft.com/office/2006/activeX" xmlns:r="http://schemas.openxmlformats.org/officeDocument/2006/relationships" ax:classid="{5512D116-5CC6-11CF-8D67-00AA00BDCE1D}" ax:persistence="persistStreamInit" r:id="rId1"/>
</file>

<file path=xl/activeX/activeX24.xml><?xml version="1.0" encoding="utf-8"?>
<ax:ocx xmlns:ax="http://schemas.microsoft.com/office/2006/activeX" xmlns:r="http://schemas.openxmlformats.org/officeDocument/2006/relationships" ax:classid="{5512D116-5CC6-11CF-8D67-00AA00BDCE1D}" ax:persistence="persistStreamInit" r:id="rId1"/>
</file>

<file path=xl/activeX/activeX25.xml><?xml version="1.0" encoding="utf-8"?>
<ax:ocx xmlns:ax="http://schemas.microsoft.com/office/2006/activeX" xmlns:r="http://schemas.openxmlformats.org/officeDocument/2006/relationships" ax:classid="{5512D116-5CC6-11CF-8D67-00AA00BDCE1D}" ax:persistence="persistStreamInit" r:id="rId1"/>
</file>

<file path=xl/activeX/activeX26.xml><?xml version="1.0" encoding="utf-8"?>
<ax:ocx xmlns:ax="http://schemas.microsoft.com/office/2006/activeX" xmlns:r="http://schemas.openxmlformats.org/officeDocument/2006/relationships" ax:classid="{5512D116-5CC6-11CF-8D67-00AA00BDCE1D}" ax:persistence="persistStreamInit" r:id="rId1"/>
</file>

<file path=xl/activeX/activeX3.xml><?xml version="1.0" encoding="utf-8"?>
<ax:ocx xmlns:ax="http://schemas.microsoft.com/office/2006/activeX" xmlns:r="http://schemas.openxmlformats.org/officeDocument/2006/relationships" ax:classid="{5512D11A-5CC6-11CF-8D67-00AA00BDCE1D}" ax:persistence="persistStreamInit" r:id="rId1"/>
</file>

<file path=xl/activeX/activeX4.xml><?xml version="1.0" encoding="utf-8"?>
<ax:ocx xmlns:ax="http://schemas.microsoft.com/office/2006/activeX" xmlns:r="http://schemas.openxmlformats.org/officeDocument/2006/relationships" ax:classid="{5512D11A-5CC6-11CF-8D67-00AA00BDCE1D}" ax:persistence="persistStreamInit" r:id="rId1"/>
</file>

<file path=xl/activeX/activeX5.xml><?xml version="1.0" encoding="utf-8"?>
<ax:ocx xmlns:ax="http://schemas.microsoft.com/office/2006/activeX" xmlns:r="http://schemas.openxmlformats.org/officeDocument/2006/relationships" ax:classid="{5512D11A-5CC6-11CF-8D67-00AA00BDCE1D}" ax:persistence="persistStreamInit" r:id="rId1"/>
</file>

<file path=xl/activeX/activeX6.xml><?xml version="1.0" encoding="utf-8"?>
<ax:ocx xmlns:ax="http://schemas.microsoft.com/office/2006/activeX" xmlns:r="http://schemas.openxmlformats.org/officeDocument/2006/relationships" ax:classid="{5512D11A-5CC6-11CF-8D67-00AA00BDCE1D}" ax:persistence="persistStreamInit" r:id="rId1"/>
</file>

<file path=xl/activeX/activeX7.xml><?xml version="1.0" encoding="utf-8"?>
<ax:ocx xmlns:ax="http://schemas.microsoft.com/office/2006/activeX" xmlns:r="http://schemas.openxmlformats.org/officeDocument/2006/relationships" ax:classid="{5512D11A-5CC6-11CF-8D67-00AA00BDCE1D}" ax:persistence="persistStreamInit" r:id="rId1"/>
</file>

<file path=xl/activeX/activeX8.xml><?xml version="1.0" encoding="utf-8"?>
<ax:ocx xmlns:ax="http://schemas.microsoft.com/office/2006/activeX" xmlns:r="http://schemas.openxmlformats.org/officeDocument/2006/relationships" ax:classid="{5512D116-5CC6-11CF-8D67-00AA00BDCE1D}" ax:persistence="persistStreamInit" r:id="rId1"/>
</file>

<file path=xl/activeX/activeX9.xml><?xml version="1.0" encoding="utf-8"?>
<ax:ocx xmlns:ax="http://schemas.microsoft.com/office/2006/activeX" xmlns:r="http://schemas.openxmlformats.org/officeDocument/2006/relationships" ax:classid="{5512D116-5CC6-11CF-8D67-00AA00BDCE1D}"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stacked"/>
        <c:varyColors val="0"/>
        <c:ser>
          <c:idx val="0"/>
          <c:order val="0"/>
          <c:tx>
            <c:v>بداية الأعمال</c:v>
          </c:tx>
          <c:spPr>
            <a:noFill/>
            <a:ln>
              <a:noFill/>
            </a:ln>
            <a:effectLst/>
            <a:sp3d/>
          </c:spPr>
          <c:invertIfNegative val="0"/>
          <c:cat>
            <c:strRef>
              <c:f>'برنامج العمل'!$C$301:$D$347</c:f>
            </c:strRef>
          </c:cat>
          <c:val>
            <c:numRef>
              <c:f>'برنامج العمل'!$E$301:$E$347</c:f>
              <c:numCache>
                <c:formatCode>[$-409]d\-mmm\-yy;@</c:formatCode>
                <c:ptCount val="47"/>
              </c:numCache>
            </c:numRef>
          </c:val>
          <c:extLst>
            <c:ext xmlns:c16="http://schemas.microsoft.com/office/drawing/2014/chart" uri="{C3380CC4-5D6E-409C-BE32-E72D297353CC}">
              <c16:uniqueId val="{00000000-75F8-48C4-8730-554FEE145E24}"/>
            </c:ext>
          </c:extLst>
        </c:ser>
        <c:ser>
          <c:idx val="1"/>
          <c:order val="1"/>
          <c:tx>
            <c:v>مدة التنفيذ</c:v>
          </c:tx>
          <c:spPr>
            <a:solidFill>
              <a:schemeClr val="accent2"/>
            </a:solidFill>
            <a:ln>
              <a:noFill/>
            </a:ln>
            <a:effectLst/>
            <a:sp3d/>
          </c:spPr>
          <c:invertIfNegative val="0"/>
          <c:cat>
            <c:strRef>
              <c:f>'برنامج العمل'!$C$301:$D$347</c:f>
            </c:strRef>
          </c:cat>
          <c:val>
            <c:numRef>
              <c:f>'برنامج العمل'!$G$301:$G$347</c:f>
              <c:numCache>
                <c:formatCode>#,##0</c:formatCode>
                <c:ptCount val="47"/>
              </c:numCache>
            </c:numRef>
          </c:val>
          <c:extLst>
            <c:ext xmlns:c16="http://schemas.microsoft.com/office/drawing/2014/chart" uri="{C3380CC4-5D6E-409C-BE32-E72D297353CC}">
              <c16:uniqueId val="{00000001-75F8-48C4-8730-554FEE145E24}"/>
            </c:ext>
          </c:extLst>
        </c:ser>
        <c:dLbls>
          <c:showLegendKey val="0"/>
          <c:showVal val="0"/>
          <c:showCatName val="0"/>
          <c:showSerName val="0"/>
          <c:showPercent val="0"/>
          <c:showBubbleSize val="0"/>
        </c:dLbls>
        <c:gapWidth val="150"/>
        <c:shape val="box"/>
        <c:axId val="686947551"/>
        <c:axId val="686947071"/>
        <c:axId val="0"/>
      </c:bar3DChart>
      <c:catAx>
        <c:axId val="686947551"/>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686947071"/>
        <c:crosses val="autoZero"/>
        <c:auto val="1"/>
        <c:lblAlgn val="ctr"/>
        <c:lblOffset val="100"/>
        <c:noMultiLvlLbl val="0"/>
      </c:catAx>
      <c:valAx>
        <c:axId val="686947071"/>
        <c:scaling>
          <c:orientation val="minMax"/>
          <c:min val="45809"/>
        </c:scaling>
        <c:delete val="0"/>
        <c:axPos val="t"/>
        <c:majorGridlines>
          <c:spPr>
            <a:ln w="9525" cap="flat" cmpd="sng" algn="ctr">
              <a:solidFill>
                <a:schemeClr val="tx1">
                  <a:lumMod val="15000"/>
                  <a:lumOff val="85000"/>
                </a:schemeClr>
              </a:solidFill>
              <a:round/>
            </a:ln>
            <a:effectLst/>
          </c:spPr>
        </c:majorGridlines>
        <c:numFmt formatCode="[$-409]d\-mmm\-yy;@"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68694755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4">
            <a:lumMod val="0"/>
            <a:lumOff val="100000"/>
          </a:schemeClr>
        </a:gs>
        <a:gs pos="35000">
          <a:schemeClr val="accent4">
            <a:lumMod val="0"/>
            <a:lumOff val="100000"/>
          </a:schemeClr>
        </a:gs>
        <a:gs pos="100000">
          <a:schemeClr val="accent4">
            <a:lumMod val="100000"/>
          </a:schemeClr>
        </a:gs>
      </a:gsLst>
      <a:path path="circle">
        <a:fillToRect l="50000" t="-80000" r="50000" b="180000"/>
      </a:path>
      <a:tileRect/>
    </a:gra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firstButton="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7" Type="http://schemas.openxmlformats.org/officeDocument/2006/relationships/image" Target="../media/image4.emf"/><Relationship Id="rId2" Type="http://schemas.openxmlformats.org/officeDocument/2006/relationships/image" Target="../media/image9.emf"/><Relationship Id="rId1" Type="http://schemas.openxmlformats.org/officeDocument/2006/relationships/image" Target="../media/image10.emf"/><Relationship Id="rId6" Type="http://schemas.openxmlformats.org/officeDocument/2006/relationships/image" Target="../media/image5.emf"/><Relationship Id="rId5" Type="http://schemas.openxmlformats.org/officeDocument/2006/relationships/image" Target="../media/image6.emf"/><Relationship Id="rId4"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xdr:twoCellAnchor>
    <xdr:from>
      <xdr:col>10</xdr:col>
      <xdr:colOff>98449</xdr:colOff>
      <xdr:row>59</xdr:row>
      <xdr:rowOff>342302</xdr:rowOff>
    </xdr:from>
    <xdr:to>
      <xdr:col>10</xdr:col>
      <xdr:colOff>497170</xdr:colOff>
      <xdr:row>59</xdr:row>
      <xdr:rowOff>445674</xdr:rowOff>
    </xdr:to>
    <xdr:sp macro="" textlink="">
      <xdr:nvSpPr>
        <xdr:cNvPr id="2" name="Arrow: Left 1">
          <a:extLst>
            <a:ext uri="{FF2B5EF4-FFF2-40B4-BE49-F238E27FC236}">
              <a16:creationId xmlns:a16="http://schemas.microsoft.com/office/drawing/2014/main" id="{09A1DB98-30E0-EA3C-528C-C603EADC6C5D}"/>
            </a:ext>
          </a:extLst>
        </xdr:cNvPr>
        <xdr:cNvSpPr/>
      </xdr:nvSpPr>
      <xdr:spPr>
        <a:xfrm>
          <a:off x="9997887189" y="18602623"/>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101574</xdr:colOff>
      <xdr:row>60</xdr:row>
      <xdr:rowOff>336254</xdr:rowOff>
    </xdr:from>
    <xdr:to>
      <xdr:col>10</xdr:col>
      <xdr:colOff>500295</xdr:colOff>
      <xdr:row>60</xdr:row>
      <xdr:rowOff>439626</xdr:rowOff>
    </xdr:to>
    <xdr:sp macro="" textlink="">
      <xdr:nvSpPr>
        <xdr:cNvPr id="3" name="Arrow: Left 2">
          <a:extLst>
            <a:ext uri="{FF2B5EF4-FFF2-40B4-BE49-F238E27FC236}">
              <a16:creationId xmlns:a16="http://schemas.microsoft.com/office/drawing/2014/main" id="{AAB58C8D-E6D7-4A8B-A172-8847E71FEF86}"/>
            </a:ext>
          </a:extLst>
        </xdr:cNvPr>
        <xdr:cNvSpPr/>
      </xdr:nvSpPr>
      <xdr:spPr>
        <a:xfrm>
          <a:off x="9997884064" y="19288562"/>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104441</xdr:colOff>
      <xdr:row>61</xdr:row>
      <xdr:rowOff>335094</xdr:rowOff>
    </xdr:from>
    <xdr:to>
      <xdr:col>10</xdr:col>
      <xdr:colOff>503162</xdr:colOff>
      <xdr:row>61</xdr:row>
      <xdr:rowOff>438466</xdr:rowOff>
    </xdr:to>
    <xdr:sp macro="" textlink="">
      <xdr:nvSpPr>
        <xdr:cNvPr id="4" name="Arrow: Left 3">
          <a:extLst>
            <a:ext uri="{FF2B5EF4-FFF2-40B4-BE49-F238E27FC236}">
              <a16:creationId xmlns:a16="http://schemas.microsoft.com/office/drawing/2014/main" id="{282D3605-6824-4630-AAFB-12D15A8824D5}"/>
            </a:ext>
          </a:extLst>
        </xdr:cNvPr>
        <xdr:cNvSpPr/>
      </xdr:nvSpPr>
      <xdr:spPr>
        <a:xfrm>
          <a:off x="9997881197" y="19979389"/>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107566</xdr:colOff>
      <xdr:row>62</xdr:row>
      <xdr:rowOff>329046</xdr:rowOff>
    </xdr:from>
    <xdr:to>
      <xdr:col>10</xdr:col>
      <xdr:colOff>506287</xdr:colOff>
      <xdr:row>62</xdr:row>
      <xdr:rowOff>432418</xdr:rowOff>
    </xdr:to>
    <xdr:sp macro="" textlink="">
      <xdr:nvSpPr>
        <xdr:cNvPr id="5" name="Arrow: Left 4">
          <a:extLst>
            <a:ext uri="{FF2B5EF4-FFF2-40B4-BE49-F238E27FC236}">
              <a16:creationId xmlns:a16="http://schemas.microsoft.com/office/drawing/2014/main" id="{B66C22C4-AEAB-49E5-812E-8AE301368888}"/>
            </a:ext>
          </a:extLst>
        </xdr:cNvPr>
        <xdr:cNvSpPr/>
      </xdr:nvSpPr>
      <xdr:spPr>
        <a:xfrm>
          <a:off x="9997878072" y="20665328"/>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106442</xdr:colOff>
      <xdr:row>63</xdr:row>
      <xdr:rowOff>341070</xdr:rowOff>
    </xdr:from>
    <xdr:to>
      <xdr:col>10</xdr:col>
      <xdr:colOff>505163</xdr:colOff>
      <xdr:row>63</xdr:row>
      <xdr:rowOff>444442</xdr:rowOff>
    </xdr:to>
    <xdr:sp macro="" textlink="">
      <xdr:nvSpPr>
        <xdr:cNvPr id="6" name="Arrow: Left 5">
          <a:extLst>
            <a:ext uri="{FF2B5EF4-FFF2-40B4-BE49-F238E27FC236}">
              <a16:creationId xmlns:a16="http://schemas.microsoft.com/office/drawing/2014/main" id="{2229E144-E48C-4BDE-A53A-52B214F114FD}"/>
            </a:ext>
          </a:extLst>
        </xdr:cNvPr>
        <xdr:cNvSpPr/>
      </xdr:nvSpPr>
      <xdr:spPr>
        <a:xfrm>
          <a:off x="9997879196" y="21369339"/>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109567</xdr:colOff>
      <xdr:row>64</xdr:row>
      <xdr:rowOff>335022</xdr:rowOff>
    </xdr:from>
    <xdr:to>
      <xdr:col>10</xdr:col>
      <xdr:colOff>508288</xdr:colOff>
      <xdr:row>64</xdr:row>
      <xdr:rowOff>438394</xdr:rowOff>
    </xdr:to>
    <xdr:sp macro="" textlink="">
      <xdr:nvSpPr>
        <xdr:cNvPr id="7" name="Arrow: Left 6">
          <a:extLst>
            <a:ext uri="{FF2B5EF4-FFF2-40B4-BE49-F238E27FC236}">
              <a16:creationId xmlns:a16="http://schemas.microsoft.com/office/drawing/2014/main" id="{A3908594-7E54-422F-B8F5-DAEFB87792ED}"/>
            </a:ext>
          </a:extLst>
        </xdr:cNvPr>
        <xdr:cNvSpPr/>
      </xdr:nvSpPr>
      <xdr:spPr>
        <a:xfrm>
          <a:off x="9997876071" y="22055278"/>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112434</xdr:colOff>
      <xdr:row>65</xdr:row>
      <xdr:rowOff>333863</xdr:rowOff>
    </xdr:from>
    <xdr:to>
      <xdr:col>10</xdr:col>
      <xdr:colOff>511155</xdr:colOff>
      <xdr:row>65</xdr:row>
      <xdr:rowOff>437235</xdr:rowOff>
    </xdr:to>
    <xdr:sp macro="" textlink="">
      <xdr:nvSpPr>
        <xdr:cNvPr id="8" name="Arrow: Left 7">
          <a:extLst>
            <a:ext uri="{FF2B5EF4-FFF2-40B4-BE49-F238E27FC236}">
              <a16:creationId xmlns:a16="http://schemas.microsoft.com/office/drawing/2014/main" id="{7A6B3774-6239-440C-813D-627EBE95569D}"/>
            </a:ext>
          </a:extLst>
        </xdr:cNvPr>
        <xdr:cNvSpPr/>
      </xdr:nvSpPr>
      <xdr:spPr>
        <a:xfrm>
          <a:off x="9997873204" y="22746107"/>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115559</xdr:colOff>
      <xdr:row>66</xdr:row>
      <xdr:rowOff>327814</xdr:rowOff>
    </xdr:from>
    <xdr:to>
      <xdr:col>10</xdr:col>
      <xdr:colOff>514280</xdr:colOff>
      <xdr:row>66</xdr:row>
      <xdr:rowOff>431186</xdr:rowOff>
    </xdr:to>
    <xdr:sp macro="" textlink="">
      <xdr:nvSpPr>
        <xdr:cNvPr id="9" name="Arrow: Left 8">
          <a:extLst>
            <a:ext uri="{FF2B5EF4-FFF2-40B4-BE49-F238E27FC236}">
              <a16:creationId xmlns:a16="http://schemas.microsoft.com/office/drawing/2014/main" id="{DAF4D857-01EC-4FF3-A39B-97265E1EBEE5}"/>
            </a:ext>
          </a:extLst>
        </xdr:cNvPr>
        <xdr:cNvSpPr/>
      </xdr:nvSpPr>
      <xdr:spPr>
        <a:xfrm>
          <a:off x="9997870079" y="23432045"/>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110778</xdr:colOff>
      <xdr:row>67</xdr:row>
      <xdr:rowOff>340721</xdr:rowOff>
    </xdr:from>
    <xdr:to>
      <xdr:col>10</xdr:col>
      <xdr:colOff>509499</xdr:colOff>
      <xdr:row>67</xdr:row>
      <xdr:rowOff>444093</xdr:rowOff>
    </xdr:to>
    <xdr:sp macro="" textlink="">
      <xdr:nvSpPr>
        <xdr:cNvPr id="10" name="Arrow: Left 9">
          <a:extLst>
            <a:ext uri="{FF2B5EF4-FFF2-40B4-BE49-F238E27FC236}">
              <a16:creationId xmlns:a16="http://schemas.microsoft.com/office/drawing/2014/main" id="{F1D6F546-BB8E-4261-A4B3-A32696BA2F4B}"/>
            </a:ext>
          </a:extLst>
        </xdr:cNvPr>
        <xdr:cNvSpPr/>
      </xdr:nvSpPr>
      <xdr:spPr>
        <a:xfrm>
          <a:off x="9997874860" y="24136939"/>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10</xdr:col>
      <xdr:colOff>113903</xdr:colOff>
      <xdr:row>68</xdr:row>
      <xdr:rowOff>334673</xdr:rowOff>
    </xdr:from>
    <xdr:to>
      <xdr:col>10</xdr:col>
      <xdr:colOff>512624</xdr:colOff>
      <xdr:row>68</xdr:row>
      <xdr:rowOff>438045</xdr:rowOff>
    </xdr:to>
    <xdr:sp macro="" textlink="">
      <xdr:nvSpPr>
        <xdr:cNvPr id="11" name="Arrow: Left 10">
          <a:extLst>
            <a:ext uri="{FF2B5EF4-FFF2-40B4-BE49-F238E27FC236}">
              <a16:creationId xmlns:a16="http://schemas.microsoft.com/office/drawing/2014/main" id="{3D5EB165-FFA4-43C2-8AEB-47D9E6FE1D86}"/>
            </a:ext>
          </a:extLst>
        </xdr:cNvPr>
        <xdr:cNvSpPr/>
      </xdr:nvSpPr>
      <xdr:spPr>
        <a:xfrm>
          <a:off x="9997871735" y="24822878"/>
          <a:ext cx="398721" cy="103372"/>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oneCellAnchor>
    <xdr:from>
      <xdr:col>7</xdr:col>
      <xdr:colOff>136071</xdr:colOff>
      <xdr:row>49</xdr:row>
      <xdr:rowOff>117491</xdr:rowOff>
    </xdr:from>
    <xdr:ext cx="318843" cy="426795"/>
    <xdr:pic>
      <xdr:nvPicPr>
        <xdr:cNvPr id="27" name="image2.png" descr="Checkmark with solid fill">
          <a:extLst>
            <a:ext uri="{FF2B5EF4-FFF2-40B4-BE49-F238E27FC236}">
              <a16:creationId xmlns:a16="http://schemas.microsoft.com/office/drawing/2014/main" id="{DB9199F0-BFF5-431E-930F-1ED9A49A56EB}"/>
            </a:ext>
          </a:extLst>
        </xdr:cNvPr>
        <xdr:cNvPicPr preferRelativeResize="0"/>
      </xdr:nvPicPr>
      <xdr:blipFill>
        <a:blip xmlns:r="http://schemas.openxmlformats.org/officeDocument/2006/relationships" r:embed="rId1" cstate="print"/>
        <a:stretch>
          <a:fillRect/>
        </a:stretch>
      </xdr:blipFill>
      <xdr:spPr>
        <a:xfrm>
          <a:off x="10700896193" y="16323598"/>
          <a:ext cx="318843" cy="426795"/>
        </a:xfrm>
        <a:prstGeom prst="rect">
          <a:avLst/>
        </a:prstGeom>
        <a:noFill/>
        <a:ln>
          <a:noFill/>
        </a:ln>
      </xdr:spPr>
    </xdr:pic>
    <xdr:clientData fLocksWithSheet="0"/>
  </xdr:oneCellAnchor>
  <xdr:twoCellAnchor editAs="oneCell">
    <xdr:from>
      <xdr:col>0</xdr:col>
      <xdr:colOff>0</xdr:colOff>
      <xdr:row>0</xdr:row>
      <xdr:rowOff>0</xdr:rowOff>
    </xdr:from>
    <xdr:to>
      <xdr:col>3</xdr:col>
      <xdr:colOff>390525</xdr:colOff>
      <xdr:row>13</xdr:row>
      <xdr:rowOff>97971</xdr:rowOff>
    </xdr:to>
    <xdr:pic>
      <xdr:nvPicPr>
        <xdr:cNvPr id="12" name="Picture 11">
          <a:extLst>
            <a:ext uri="{FF2B5EF4-FFF2-40B4-BE49-F238E27FC236}">
              <a16:creationId xmlns:a16="http://schemas.microsoft.com/office/drawing/2014/main" id="{D0297684-4DC1-0622-8E04-43B9EBE63E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38156653" y="0"/>
          <a:ext cx="4635954" cy="2397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98449</xdr:colOff>
      <xdr:row>26</xdr:row>
      <xdr:rowOff>1346039</xdr:rowOff>
    </xdr:from>
    <xdr:to>
      <xdr:col>6</xdr:col>
      <xdr:colOff>1149684</xdr:colOff>
      <xdr:row>26</xdr:row>
      <xdr:rowOff>1478584</xdr:rowOff>
    </xdr:to>
    <xdr:sp macro="" textlink="">
      <xdr:nvSpPr>
        <xdr:cNvPr id="2" name="Arrow: Left 1">
          <a:extLst>
            <a:ext uri="{FF2B5EF4-FFF2-40B4-BE49-F238E27FC236}">
              <a16:creationId xmlns:a16="http://schemas.microsoft.com/office/drawing/2014/main" id="{BE41286B-9C5E-4C62-839C-2EFC01F6BF76}"/>
            </a:ext>
          </a:extLst>
        </xdr:cNvPr>
        <xdr:cNvSpPr/>
      </xdr:nvSpPr>
      <xdr:spPr>
        <a:xfrm>
          <a:off x="9915694925" y="3598305"/>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101574</xdr:colOff>
      <xdr:row>27</xdr:row>
      <xdr:rowOff>1339991</xdr:rowOff>
    </xdr:from>
    <xdr:to>
      <xdr:col>6</xdr:col>
      <xdr:colOff>1152809</xdr:colOff>
      <xdr:row>27</xdr:row>
      <xdr:rowOff>1472536</xdr:rowOff>
    </xdr:to>
    <xdr:sp macro="" textlink="">
      <xdr:nvSpPr>
        <xdr:cNvPr id="3" name="Arrow: Left 2">
          <a:extLst>
            <a:ext uri="{FF2B5EF4-FFF2-40B4-BE49-F238E27FC236}">
              <a16:creationId xmlns:a16="http://schemas.microsoft.com/office/drawing/2014/main" id="{9A56834A-A4EA-493D-92BE-9E445E834DFB}"/>
            </a:ext>
          </a:extLst>
        </xdr:cNvPr>
        <xdr:cNvSpPr/>
      </xdr:nvSpPr>
      <xdr:spPr>
        <a:xfrm>
          <a:off x="9915691800" y="6390225"/>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104441</xdr:colOff>
      <xdr:row>28</xdr:row>
      <xdr:rowOff>1338831</xdr:rowOff>
    </xdr:from>
    <xdr:to>
      <xdr:col>6</xdr:col>
      <xdr:colOff>1155676</xdr:colOff>
      <xdr:row>28</xdr:row>
      <xdr:rowOff>1471376</xdr:rowOff>
    </xdr:to>
    <xdr:sp macro="" textlink="">
      <xdr:nvSpPr>
        <xdr:cNvPr id="4" name="Arrow: Left 3">
          <a:extLst>
            <a:ext uri="{FF2B5EF4-FFF2-40B4-BE49-F238E27FC236}">
              <a16:creationId xmlns:a16="http://schemas.microsoft.com/office/drawing/2014/main" id="{18A25D8B-A4A9-4456-B052-18133A44C1D6}"/>
            </a:ext>
          </a:extLst>
        </xdr:cNvPr>
        <xdr:cNvSpPr/>
      </xdr:nvSpPr>
      <xdr:spPr>
        <a:xfrm>
          <a:off x="9915688933" y="9187034"/>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107566</xdr:colOff>
      <xdr:row>29</xdr:row>
      <xdr:rowOff>1332783</xdr:rowOff>
    </xdr:from>
    <xdr:to>
      <xdr:col>6</xdr:col>
      <xdr:colOff>1158801</xdr:colOff>
      <xdr:row>29</xdr:row>
      <xdr:rowOff>1465328</xdr:rowOff>
    </xdr:to>
    <xdr:sp macro="" textlink="">
      <xdr:nvSpPr>
        <xdr:cNvPr id="5" name="Arrow: Left 4">
          <a:extLst>
            <a:ext uri="{FF2B5EF4-FFF2-40B4-BE49-F238E27FC236}">
              <a16:creationId xmlns:a16="http://schemas.microsoft.com/office/drawing/2014/main" id="{CE0A3B52-2B8D-4040-9C76-F3E87B80A951}"/>
            </a:ext>
          </a:extLst>
        </xdr:cNvPr>
        <xdr:cNvSpPr/>
      </xdr:nvSpPr>
      <xdr:spPr>
        <a:xfrm>
          <a:off x="9915685808" y="11978955"/>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106442</xdr:colOff>
      <xdr:row>30</xdr:row>
      <xdr:rowOff>1344807</xdr:rowOff>
    </xdr:from>
    <xdr:to>
      <xdr:col>6</xdr:col>
      <xdr:colOff>1157677</xdr:colOff>
      <xdr:row>30</xdr:row>
      <xdr:rowOff>1477352</xdr:rowOff>
    </xdr:to>
    <xdr:sp macro="" textlink="">
      <xdr:nvSpPr>
        <xdr:cNvPr id="6" name="Arrow: Left 5">
          <a:extLst>
            <a:ext uri="{FF2B5EF4-FFF2-40B4-BE49-F238E27FC236}">
              <a16:creationId xmlns:a16="http://schemas.microsoft.com/office/drawing/2014/main" id="{3BE4ADD8-22F6-4161-BF71-D15E5EEBBC7D}"/>
            </a:ext>
          </a:extLst>
        </xdr:cNvPr>
        <xdr:cNvSpPr/>
      </xdr:nvSpPr>
      <xdr:spPr>
        <a:xfrm>
          <a:off x="9915686932" y="14788948"/>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112434</xdr:colOff>
      <xdr:row>32</xdr:row>
      <xdr:rowOff>305719</xdr:rowOff>
    </xdr:from>
    <xdr:to>
      <xdr:col>6</xdr:col>
      <xdr:colOff>1163669</xdr:colOff>
      <xdr:row>32</xdr:row>
      <xdr:rowOff>438264</xdr:rowOff>
    </xdr:to>
    <xdr:sp macro="" textlink="">
      <xdr:nvSpPr>
        <xdr:cNvPr id="8" name="Arrow: Left 7">
          <a:extLst>
            <a:ext uri="{FF2B5EF4-FFF2-40B4-BE49-F238E27FC236}">
              <a16:creationId xmlns:a16="http://schemas.microsoft.com/office/drawing/2014/main" id="{D9AEC3BD-7F89-4993-BE10-784A8844F94E}"/>
            </a:ext>
          </a:extLst>
        </xdr:cNvPr>
        <xdr:cNvSpPr/>
      </xdr:nvSpPr>
      <xdr:spPr>
        <a:xfrm>
          <a:off x="9965041015" y="5592930"/>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115559</xdr:colOff>
      <xdr:row>33</xdr:row>
      <xdr:rowOff>299670</xdr:rowOff>
    </xdr:from>
    <xdr:to>
      <xdr:col>6</xdr:col>
      <xdr:colOff>1166794</xdr:colOff>
      <xdr:row>33</xdr:row>
      <xdr:rowOff>432215</xdr:rowOff>
    </xdr:to>
    <xdr:sp macro="" textlink="">
      <xdr:nvSpPr>
        <xdr:cNvPr id="9" name="Arrow: Left 8">
          <a:extLst>
            <a:ext uri="{FF2B5EF4-FFF2-40B4-BE49-F238E27FC236}">
              <a16:creationId xmlns:a16="http://schemas.microsoft.com/office/drawing/2014/main" id="{807F60E0-FDE8-4B25-8043-19FA091DD0C5}"/>
            </a:ext>
          </a:extLst>
        </xdr:cNvPr>
        <xdr:cNvSpPr/>
      </xdr:nvSpPr>
      <xdr:spPr>
        <a:xfrm>
          <a:off x="9965037890" y="6342196"/>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110778</xdr:colOff>
      <xdr:row>34</xdr:row>
      <xdr:rowOff>312577</xdr:rowOff>
    </xdr:from>
    <xdr:to>
      <xdr:col>6</xdr:col>
      <xdr:colOff>1162013</xdr:colOff>
      <xdr:row>34</xdr:row>
      <xdr:rowOff>445122</xdr:rowOff>
    </xdr:to>
    <xdr:sp macro="" textlink="">
      <xdr:nvSpPr>
        <xdr:cNvPr id="10" name="Arrow: Left 9">
          <a:extLst>
            <a:ext uri="{FF2B5EF4-FFF2-40B4-BE49-F238E27FC236}">
              <a16:creationId xmlns:a16="http://schemas.microsoft.com/office/drawing/2014/main" id="{11E6E617-08D7-4B15-B0BB-D58B2BDEAEAF}"/>
            </a:ext>
          </a:extLst>
        </xdr:cNvPr>
        <xdr:cNvSpPr/>
      </xdr:nvSpPr>
      <xdr:spPr>
        <a:xfrm>
          <a:off x="9965042671" y="7110419"/>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119895</xdr:colOff>
      <xdr:row>38</xdr:row>
      <xdr:rowOff>98795</xdr:rowOff>
    </xdr:from>
    <xdr:to>
      <xdr:col>6</xdr:col>
      <xdr:colOff>1171130</xdr:colOff>
      <xdr:row>38</xdr:row>
      <xdr:rowOff>231340</xdr:rowOff>
    </xdr:to>
    <xdr:sp macro="" textlink="">
      <xdr:nvSpPr>
        <xdr:cNvPr id="23" name="Arrow: Left 22">
          <a:extLst>
            <a:ext uri="{FF2B5EF4-FFF2-40B4-BE49-F238E27FC236}">
              <a16:creationId xmlns:a16="http://schemas.microsoft.com/office/drawing/2014/main" id="{3F2534BA-CC9F-4AEA-BDD6-FF6A4875E94A}"/>
            </a:ext>
          </a:extLst>
        </xdr:cNvPr>
        <xdr:cNvSpPr/>
      </xdr:nvSpPr>
      <xdr:spPr>
        <a:xfrm>
          <a:off x="9960344083" y="21067306"/>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118771</xdr:colOff>
      <xdr:row>39</xdr:row>
      <xdr:rowOff>110819</xdr:rowOff>
    </xdr:from>
    <xdr:to>
      <xdr:col>6</xdr:col>
      <xdr:colOff>1170006</xdr:colOff>
      <xdr:row>39</xdr:row>
      <xdr:rowOff>243364</xdr:rowOff>
    </xdr:to>
    <xdr:sp macro="" textlink="">
      <xdr:nvSpPr>
        <xdr:cNvPr id="24" name="Arrow: Left 23">
          <a:extLst>
            <a:ext uri="{FF2B5EF4-FFF2-40B4-BE49-F238E27FC236}">
              <a16:creationId xmlns:a16="http://schemas.microsoft.com/office/drawing/2014/main" id="{9EDCA272-FA5B-49A3-ABD9-AF38FEE65AE4}"/>
            </a:ext>
          </a:extLst>
        </xdr:cNvPr>
        <xdr:cNvSpPr/>
      </xdr:nvSpPr>
      <xdr:spPr>
        <a:xfrm>
          <a:off x="9960345207" y="21390074"/>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121896</xdr:colOff>
      <xdr:row>40</xdr:row>
      <xdr:rowOff>104771</xdr:rowOff>
    </xdr:from>
    <xdr:to>
      <xdr:col>6</xdr:col>
      <xdr:colOff>1173131</xdr:colOff>
      <xdr:row>40</xdr:row>
      <xdr:rowOff>237316</xdr:rowOff>
    </xdr:to>
    <xdr:sp macro="" textlink="">
      <xdr:nvSpPr>
        <xdr:cNvPr id="25" name="Arrow: Left 24">
          <a:extLst>
            <a:ext uri="{FF2B5EF4-FFF2-40B4-BE49-F238E27FC236}">
              <a16:creationId xmlns:a16="http://schemas.microsoft.com/office/drawing/2014/main" id="{F675EB38-D1EF-40B3-B3FD-F71054440B4D}"/>
            </a:ext>
          </a:extLst>
        </xdr:cNvPr>
        <xdr:cNvSpPr/>
      </xdr:nvSpPr>
      <xdr:spPr>
        <a:xfrm>
          <a:off x="9960342082" y="21694771"/>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138707</xdr:colOff>
      <xdr:row>46</xdr:row>
      <xdr:rowOff>721757</xdr:rowOff>
    </xdr:from>
    <xdr:to>
      <xdr:col>6</xdr:col>
      <xdr:colOff>1189942</xdr:colOff>
      <xdr:row>46</xdr:row>
      <xdr:rowOff>854302</xdr:rowOff>
    </xdr:to>
    <xdr:sp macro="" textlink="">
      <xdr:nvSpPr>
        <xdr:cNvPr id="27" name="Arrow: Left 26">
          <a:extLst>
            <a:ext uri="{FF2B5EF4-FFF2-40B4-BE49-F238E27FC236}">
              <a16:creationId xmlns:a16="http://schemas.microsoft.com/office/drawing/2014/main" id="{91C25498-EE91-4CF1-A211-983605A6132B}"/>
            </a:ext>
          </a:extLst>
        </xdr:cNvPr>
        <xdr:cNvSpPr/>
      </xdr:nvSpPr>
      <xdr:spPr>
        <a:xfrm>
          <a:off x="9960325271" y="12124736"/>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twoCellAnchor>
    <xdr:from>
      <xdr:col>6</xdr:col>
      <xdr:colOff>95573</xdr:colOff>
      <xdr:row>47</xdr:row>
      <xdr:rowOff>586655</xdr:rowOff>
    </xdr:from>
    <xdr:to>
      <xdr:col>6</xdr:col>
      <xdr:colOff>1146808</xdr:colOff>
      <xdr:row>47</xdr:row>
      <xdr:rowOff>719200</xdr:rowOff>
    </xdr:to>
    <xdr:sp macro="" textlink="">
      <xdr:nvSpPr>
        <xdr:cNvPr id="28" name="Arrow: Left 27">
          <a:extLst>
            <a:ext uri="{FF2B5EF4-FFF2-40B4-BE49-F238E27FC236}">
              <a16:creationId xmlns:a16="http://schemas.microsoft.com/office/drawing/2014/main" id="{C54B6CB8-C21B-473F-890C-F0BB4FF6151F}"/>
            </a:ext>
          </a:extLst>
        </xdr:cNvPr>
        <xdr:cNvSpPr/>
      </xdr:nvSpPr>
      <xdr:spPr>
        <a:xfrm>
          <a:off x="9960368405" y="13624421"/>
          <a:ext cx="1051235" cy="132545"/>
        </a:xfrm>
        <a:prstGeom prst="lef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kern="1200"/>
        </a:p>
      </xdr:txBody>
    </xdr:sp>
    <xdr:clientData/>
  </xdr:twoCellAnchor>
  <xdr:oneCellAnchor>
    <xdr:from>
      <xdr:col>8184</xdr:col>
      <xdr:colOff>512630</xdr:colOff>
      <xdr:row>47</xdr:row>
      <xdr:rowOff>429948</xdr:rowOff>
    </xdr:from>
    <xdr:ext cx="461352" cy="476028"/>
    <xdr:pic>
      <xdr:nvPicPr>
        <xdr:cNvPr id="11" name="image2.png" descr="Checkmark with solid fill">
          <a:extLst>
            <a:ext uri="{FF2B5EF4-FFF2-40B4-BE49-F238E27FC236}">
              <a16:creationId xmlns:a16="http://schemas.microsoft.com/office/drawing/2014/main" id="{C8F451D2-2C32-4900-A8A6-E6CBD7B87113}"/>
            </a:ext>
          </a:extLst>
        </xdr:cNvPr>
        <xdr:cNvPicPr preferRelativeResize="0"/>
      </xdr:nvPicPr>
      <xdr:blipFill>
        <a:blip xmlns:r="http://schemas.openxmlformats.org/officeDocument/2006/relationships" r:embed="rId1" cstate="print"/>
        <a:stretch>
          <a:fillRect/>
        </a:stretch>
      </xdr:blipFill>
      <xdr:spPr>
        <a:xfrm>
          <a:off x="9978596721" y="23964636"/>
          <a:ext cx="461352" cy="476028"/>
        </a:xfrm>
        <a:prstGeom prst="rect">
          <a:avLst/>
        </a:prstGeom>
        <a:noFill/>
      </xdr:spPr>
    </xdr:pic>
    <xdr:clientData fLocksWithSheet="0"/>
  </xdr:oneCellAnchor>
  <xdr:twoCellAnchor editAs="oneCell">
    <xdr:from>
      <xdr:col>5</xdr:col>
      <xdr:colOff>628926</xdr:colOff>
      <xdr:row>86</xdr:row>
      <xdr:rowOff>271124</xdr:rowOff>
    </xdr:from>
    <xdr:to>
      <xdr:col>5</xdr:col>
      <xdr:colOff>811257</xdr:colOff>
      <xdr:row>86</xdr:row>
      <xdr:rowOff>478714</xdr:rowOff>
    </xdr:to>
    <xdr:pic>
      <xdr:nvPicPr>
        <xdr:cNvPr id="14" name="Picture 13">
          <a:extLst>
            <a:ext uri="{FF2B5EF4-FFF2-40B4-BE49-F238E27FC236}">
              <a16:creationId xmlns:a16="http://schemas.microsoft.com/office/drawing/2014/main" id="{790A7770-60DE-4762-824B-1AC359C8E70A}"/>
            </a:ext>
          </a:extLst>
        </xdr:cNvPr>
        <xdr:cNvPicPr>
          <a:picLocks noChangeAspect="1"/>
        </xdr:cNvPicPr>
      </xdr:nvPicPr>
      <xdr:blipFill>
        <a:blip xmlns:r="http://schemas.openxmlformats.org/officeDocument/2006/relationships" r:embed="rId2"/>
        <a:stretch>
          <a:fillRect/>
        </a:stretch>
      </xdr:blipFill>
      <xdr:spPr>
        <a:xfrm>
          <a:off x="10805371338" y="54351957"/>
          <a:ext cx="185506" cy="207590"/>
        </a:xfrm>
        <a:prstGeom prst="rect">
          <a:avLst/>
        </a:prstGeom>
      </xdr:spPr>
    </xdr:pic>
    <xdr:clientData/>
  </xdr:twoCellAnchor>
  <xdr:twoCellAnchor editAs="oneCell">
    <xdr:from>
      <xdr:col>3</xdr:col>
      <xdr:colOff>779543</xdr:colOff>
      <xdr:row>107</xdr:row>
      <xdr:rowOff>35675</xdr:rowOff>
    </xdr:from>
    <xdr:to>
      <xdr:col>3</xdr:col>
      <xdr:colOff>971399</xdr:colOff>
      <xdr:row>107</xdr:row>
      <xdr:rowOff>240090</xdr:rowOff>
    </xdr:to>
    <xdr:pic>
      <xdr:nvPicPr>
        <xdr:cNvPr id="15" name="Picture 14">
          <a:extLst>
            <a:ext uri="{FF2B5EF4-FFF2-40B4-BE49-F238E27FC236}">
              <a16:creationId xmlns:a16="http://schemas.microsoft.com/office/drawing/2014/main" id="{A121DEFA-6065-4DD4-A8EC-70B75CE9AA9A}"/>
            </a:ext>
          </a:extLst>
        </xdr:cNvPr>
        <xdr:cNvPicPr>
          <a:picLocks noChangeAspect="1"/>
        </xdr:cNvPicPr>
      </xdr:nvPicPr>
      <xdr:blipFill>
        <a:blip xmlns:r="http://schemas.openxmlformats.org/officeDocument/2006/relationships" r:embed="rId2"/>
        <a:stretch>
          <a:fillRect/>
        </a:stretch>
      </xdr:blipFill>
      <xdr:spPr>
        <a:xfrm>
          <a:off x="10808853409" y="60287406"/>
          <a:ext cx="191856" cy="201240"/>
        </a:xfrm>
        <a:prstGeom prst="rect">
          <a:avLst/>
        </a:prstGeom>
      </xdr:spPr>
    </xdr:pic>
    <xdr:clientData/>
  </xdr:twoCellAnchor>
  <xdr:oneCellAnchor>
    <xdr:from>
      <xdr:col>5</xdr:col>
      <xdr:colOff>629356</xdr:colOff>
      <xdr:row>112</xdr:row>
      <xdr:rowOff>264774</xdr:rowOff>
    </xdr:from>
    <xdr:ext cx="185506" cy="207590"/>
    <xdr:pic>
      <xdr:nvPicPr>
        <xdr:cNvPr id="16" name="Picture 15">
          <a:extLst>
            <a:ext uri="{FF2B5EF4-FFF2-40B4-BE49-F238E27FC236}">
              <a16:creationId xmlns:a16="http://schemas.microsoft.com/office/drawing/2014/main" id="{0FD3B60A-7FB5-4D8B-A846-416594A9FB8C}"/>
            </a:ext>
          </a:extLst>
        </xdr:cNvPr>
        <xdr:cNvPicPr>
          <a:picLocks noChangeAspect="1"/>
        </xdr:cNvPicPr>
      </xdr:nvPicPr>
      <xdr:blipFill>
        <a:blip xmlns:r="http://schemas.openxmlformats.org/officeDocument/2006/relationships" r:embed="rId2"/>
        <a:stretch>
          <a:fillRect/>
        </a:stretch>
      </xdr:blipFill>
      <xdr:spPr>
        <a:xfrm>
          <a:off x="10805370908" y="64188107"/>
          <a:ext cx="185506" cy="207590"/>
        </a:xfrm>
        <a:prstGeom prst="rect">
          <a:avLst/>
        </a:prstGeom>
      </xdr:spPr>
    </xdr:pic>
    <xdr:clientData/>
  </xdr:oneCellAnchor>
  <xdr:oneCellAnchor>
    <xdr:from>
      <xdr:col>5</xdr:col>
      <xdr:colOff>626158</xdr:colOff>
      <xdr:row>121</xdr:row>
      <xdr:rowOff>264774</xdr:rowOff>
    </xdr:from>
    <xdr:ext cx="185506" cy="207590"/>
    <xdr:pic>
      <xdr:nvPicPr>
        <xdr:cNvPr id="17" name="Picture 16">
          <a:extLst>
            <a:ext uri="{FF2B5EF4-FFF2-40B4-BE49-F238E27FC236}">
              <a16:creationId xmlns:a16="http://schemas.microsoft.com/office/drawing/2014/main" id="{F63F9524-DC72-4E2B-899F-116C078FC570}"/>
            </a:ext>
          </a:extLst>
        </xdr:cNvPr>
        <xdr:cNvPicPr>
          <a:picLocks noChangeAspect="1"/>
        </xdr:cNvPicPr>
      </xdr:nvPicPr>
      <xdr:blipFill>
        <a:blip xmlns:r="http://schemas.openxmlformats.org/officeDocument/2006/relationships" r:embed="rId2"/>
        <a:stretch>
          <a:fillRect/>
        </a:stretch>
      </xdr:blipFill>
      <xdr:spPr>
        <a:xfrm>
          <a:off x="10805374106" y="66923492"/>
          <a:ext cx="185506" cy="207590"/>
        </a:xfrm>
        <a:prstGeom prst="rect">
          <a:avLst/>
        </a:prstGeom>
      </xdr:spPr>
    </xdr:pic>
    <xdr:clientData/>
  </xdr:oneCellAnchor>
  <xdr:oneCellAnchor>
    <xdr:from>
      <xdr:col>5</xdr:col>
      <xdr:colOff>624321</xdr:colOff>
      <xdr:row>130</xdr:row>
      <xdr:rowOff>264774</xdr:rowOff>
    </xdr:from>
    <xdr:ext cx="185506" cy="207590"/>
    <xdr:pic>
      <xdr:nvPicPr>
        <xdr:cNvPr id="18" name="Picture 17">
          <a:extLst>
            <a:ext uri="{FF2B5EF4-FFF2-40B4-BE49-F238E27FC236}">
              <a16:creationId xmlns:a16="http://schemas.microsoft.com/office/drawing/2014/main" id="{6FEE8924-FFC3-453D-A6E9-29E14CE43E02}"/>
            </a:ext>
          </a:extLst>
        </xdr:cNvPr>
        <xdr:cNvPicPr>
          <a:picLocks noChangeAspect="1"/>
        </xdr:cNvPicPr>
      </xdr:nvPicPr>
      <xdr:blipFill>
        <a:blip xmlns:r="http://schemas.openxmlformats.org/officeDocument/2006/relationships" r:embed="rId2"/>
        <a:stretch>
          <a:fillRect/>
        </a:stretch>
      </xdr:blipFill>
      <xdr:spPr>
        <a:xfrm>
          <a:off x="10805375943" y="69658877"/>
          <a:ext cx="185506" cy="207590"/>
        </a:xfrm>
        <a:prstGeom prst="rect">
          <a:avLst/>
        </a:prstGeom>
      </xdr:spPr>
    </xdr:pic>
    <xdr:clientData/>
  </xdr:oneCellAnchor>
  <xdr:oneCellAnchor>
    <xdr:from>
      <xdr:col>5</xdr:col>
      <xdr:colOff>630717</xdr:colOff>
      <xdr:row>139</xdr:row>
      <xdr:rowOff>271124</xdr:rowOff>
    </xdr:from>
    <xdr:ext cx="185506" cy="207590"/>
    <xdr:pic>
      <xdr:nvPicPr>
        <xdr:cNvPr id="19" name="Picture 18">
          <a:extLst>
            <a:ext uri="{FF2B5EF4-FFF2-40B4-BE49-F238E27FC236}">
              <a16:creationId xmlns:a16="http://schemas.microsoft.com/office/drawing/2014/main" id="{3CBEFAC7-FFB1-46F0-8E75-EC237D046D3E}"/>
            </a:ext>
          </a:extLst>
        </xdr:cNvPr>
        <xdr:cNvPicPr>
          <a:picLocks noChangeAspect="1"/>
        </xdr:cNvPicPr>
      </xdr:nvPicPr>
      <xdr:blipFill>
        <a:blip xmlns:r="http://schemas.openxmlformats.org/officeDocument/2006/relationships" r:embed="rId2"/>
        <a:stretch>
          <a:fillRect/>
        </a:stretch>
      </xdr:blipFill>
      <xdr:spPr>
        <a:xfrm>
          <a:off x="10805369547" y="72400611"/>
          <a:ext cx="185506" cy="207590"/>
        </a:xfrm>
        <a:prstGeom prst="rect">
          <a:avLst/>
        </a:prstGeom>
      </xdr:spPr>
    </xdr:pic>
    <xdr:clientData/>
  </xdr:oneCellAnchor>
  <xdr:oneCellAnchor>
    <xdr:from>
      <xdr:col>5</xdr:col>
      <xdr:colOff>631577</xdr:colOff>
      <xdr:row>148</xdr:row>
      <xdr:rowOff>271124</xdr:rowOff>
    </xdr:from>
    <xdr:ext cx="185506" cy="207590"/>
    <xdr:pic>
      <xdr:nvPicPr>
        <xdr:cNvPr id="20" name="Picture 19">
          <a:extLst>
            <a:ext uri="{FF2B5EF4-FFF2-40B4-BE49-F238E27FC236}">
              <a16:creationId xmlns:a16="http://schemas.microsoft.com/office/drawing/2014/main" id="{3278D576-9083-42B5-9866-35C5BC18DC05}"/>
            </a:ext>
          </a:extLst>
        </xdr:cNvPr>
        <xdr:cNvPicPr>
          <a:picLocks noChangeAspect="1"/>
        </xdr:cNvPicPr>
      </xdr:nvPicPr>
      <xdr:blipFill>
        <a:blip xmlns:r="http://schemas.openxmlformats.org/officeDocument/2006/relationships" r:embed="rId2"/>
        <a:stretch>
          <a:fillRect/>
        </a:stretch>
      </xdr:blipFill>
      <xdr:spPr>
        <a:xfrm>
          <a:off x="10805368687" y="75135996"/>
          <a:ext cx="185506" cy="207590"/>
        </a:xfrm>
        <a:prstGeom prst="rect">
          <a:avLst/>
        </a:prstGeom>
      </xdr:spPr>
    </xdr:pic>
    <xdr:clientData/>
  </xdr:oneCellAnchor>
  <xdr:oneCellAnchor>
    <xdr:from>
      <xdr:col>5</xdr:col>
      <xdr:colOff>629786</xdr:colOff>
      <xdr:row>157</xdr:row>
      <xdr:rowOff>271124</xdr:rowOff>
    </xdr:from>
    <xdr:ext cx="185506" cy="207590"/>
    <xdr:pic>
      <xdr:nvPicPr>
        <xdr:cNvPr id="21" name="Picture 20">
          <a:extLst>
            <a:ext uri="{FF2B5EF4-FFF2-40B4-BE49-F238E27FC236}">
              <a16:creationId xmlns:a16="http://schemas.microsoft.com/office/drawing/2014/main" id="{8A8322D3-9EA5-4922-8D3B-357E58F89E08}"/>
            </a:ext>
          </a:extLst>
        </xdr:cNvPr>
        <xdr:cNvPicPr>
          <a:picLocks noChangeAspect="1"/>
        </xdr:cNvPicPr>
      </xdr:nvPicPr>
      <xdr:blipFill>
        <a:blip xmlns:r="http://schemas.openxmlformats.org/officeDocument/2006/relationships" r:embed="rId2"/>
        <a:stretch>
          <a:fillRect/>
        </a:stretch>
      </xdr:blipFill>
      <xdr:spPr>
        <a:xfrm>
          <a:off x="10805370478" y="77960932"/>
          <a:ext cx="185506" cy="207590"/>
        </a:xfrm>
        <a:prstGeom prst="rect">
          <a:avLst/>
        </a:prstGeom>
      </xdr:spPr>
    </xdr:pic>
    <xdr:clientData/>
  </xdr:oneCellAnchor>
  <xdr:oneCellAnchor>
    <xdr:from>
      <xdr:col>5</xdr:col>
      <xdr:colOff>616226</xdr:colOff>
      <xdr:row>166</xdr:row>
      <xdr:rowOff>271124</xdr:rowOff>
    </xdr:from>
    <xdr:ext cx="185506" cy="207590"/>
    <xdr:pic>
      <xdr:nvPicPr>
        <xdr:cNvPr id="22" name="Picture 21">
          <a:extLst>
            <a:ext uri="{FF2B5EF4-FFF2-40B4-BE49-F238E27FC236}">
              <a16:creationId xmlns:a16="http://schemas.microsoft.com/office/drawing/2014/main" id="{7A4ABB96-7D9B-46E8-96AE-5C7CD96E59A5}"/>
            </a:ext>
          </a:extLst>
        </xdr:cNvPr>
        <xdr:cNvPicPr>
          <a:picLocks noChangeAspect="1"/>
        </xdr:cNvPicPr>
      </xdr:nvPicPr>
      <xdr:blipFill>
        <a:blip xmlns:r="http://schemas.openxmlformats.org/officeDocument/2006/relationships" r:embed="rId2"/>
        <a:stretch>
          <a:fillRect/>
        </a:stretch>
      </xdr:blipFill>
      <xdr:spPr>
        <a:xfrm>
          <a:off x="10805384038" y="80696316"/>
          <a:ext cx="185506" cy="207590"/>
        </a:xfrm>
        <a:prstGeom prst="rect">
          <a:avLst/>
        </a:prstGeom>
      </xdr:spPr>
    </xdr:pic>
    <xdr:clientData/>
  </xdr:oneCellAnchor>
  <xdr:oneCellAnchor>
    <xdr:from>
      <xdr:col>6</xdr:col>
      <xdr:colOff>635248</xdr:colOff>
      <xdr:row>175</xdr:row>
      <xdr:rowOff>271124</xdr:rowOff>
    </xdr:from>
    <xdr:ext cx="185506" cy="207590"/>
    <xdr:pic>
      <xdr:nvPicPr>
        <xdr:cNvPr id="26" name="Picture 25">
          <a:extLst>
            <a:ext uri="{FF2B5EF4-FFF2-40B4-BE49-F238E27FC236}">
              <a16:creationId xmlns:a16="http://schemas.microsoft.com/office/drawing/2014/main" id="{CD449E1E-9CC6-414F-BD70-566441C4E3EF}"/>
            </a:ext>
          </a:extLst>
        </xdr:cNvPr>
        <xdr:cNvPicPr>
          <a:picLocks noChangeAspect="1"/>
        </xdr:cNvPicPr>
      </xdr:nvPicPr>
      <xdr:blipFill>
        <a:blip xmlns:r="http://schemas.openxmlformats.org/officeDocument/2006/relationships" r:embed="rId2"/>
        <a:stretch>
          <a:fillRect/>
        </a:stretch>
      </xdr:blipFill>
      <xdr:spPr>
        <a:xfrm>
          <a:off x="10819896746" y="73131024"/>
          <a:ext cx="185506" cy="207590"/>
        </a:xfrm>
        <a:prstGeom prst="rect">
          <a:avLst/>
        </a:prstGeom>
      </xdr:spPr>
    </xdr:pic>
    <xdr:clientData/>
  </xdr:oneCellAnchor>
  <xdr:oneCellAnchor>
    <xdr:from>
      <xdr:col>6</xdr:col>
      <xdr:colOff>634671</xdr:colOff>
      <xdr:row>199</xdr:row>
      <xdr:rowOff>271124</xdr:rowOff>
    </xdr:from>
    <xdr:ext cx="185506" cy="207590"/>
    <xdr:pic>
      <xdr:nvPicPr>
        <xdr:cNvPr id="29" name="Picture 28">
          <a:extLst>
            <a:ext uri="{FF2B5EF4-FFF2-40B4-BE49-F238E27FC236}">
              <a16:creationId xmlns:a16="http://schemas.microsoft.com/office/drawing/2014/main" id="{D4B804BD-C3E8-4CBD-82DC-266E4C7A839C}"/>
            </a:ext>
          </a:extLst>
        </xdr:cNvPr>
        <xdr:cNvPicPr>
          <a:picLocks noChangeAspect="1"/>
        </xdr:cNvPicPr>
      </xdr:nvPicPr>
      <xdr:blipFill>
        <a:blip xmlns:r="http://schemas.openxmlformats.org/officeDocument/2006/relationships" r:embed="rId2"/>
        <a:stretch>
          <a:fillRect/>
        </a:stretch>
      </xdr:blipFill>
      <xdr:spPr>
        <a:xfrm>
          <a:off x="10819897323" y="75848824"/>
          <a:ext cx="185506" cy="207590"/>
        </a:xfrm>
        <a:prstGeom prst="rect">
          <a:avLst/>
        </a:prstGeom>
      </xdr:spPr>
    </xdr:pic>
    <xdr:clientData/>
  </xdr:oneCellAnchor>
  <xdr:oneCellAnchor>
    <xdr:from>
      <xdr:col>5</xdr:col>
      <xdr:colOff>632230</xdr:colOff>
      <xdr:row>223</xdr:row>
      <xdr:rowOff>271124</xdr:rowOff>
    </xdr:from>
    <xdr:ext cx="185506" cy="207590"/>
    <xdr:pic>
      <xdr:nvPicPr>
        <xdr:cNvPr id="30" name="Picture 29">
          <a:extLst>
            <a:ext uri="{FF2B5EF4-FFF2-40B4-BE49-F238E27FC236}">
              <a16:creationId xmlns:a16="http://schemas.microsoft.com/office/drawing/2014/main" id="{CDB2D3C8-9379-496B-989F-7421A6E1D475}"/>
            </a:ext>
          </a:extLst>
        </xdr:cNvPr>
        <xdr:cNvPicPr>
          <a:picLocks noChangeAspect="1"/>
        </xdr:cNvPicPr>
      </xdr:nvPicPr>
      <xdr:blipFill>
        <a:blip xmlns:r="http://schemas.openxmlformats.org/officeDocument/2006/relationships" r:embed="rId2"/>
        <a:stretch>
          <a:fillRect/>
        </a:stretch>
      </xdr:blipFill>
      <xdr:spPr>
        <a:xfrm>
          <a:off x="10867552986" y="98569124"/>
          <a:ext cx="185506" cy="207590"/>
        </a:xfrm>
        <a:prstGeom prst="rect">
          <a:avLst/>
        </a:prstGeom>
      </xdr:spPr>
    </xdr:pic>
    <xdr:clientData/>
  </xdr:oneCellAnchor>
  <xdr:oneCellAnchor>
    <xdr:from>
      <xdr:col>5</xdr:col>
      <xdr:colOff>635860</xdr:colOff>
      <xdr:row>247</xdr:row>
      <xdr:rowOff>271124</xdr:rowOff>
    </xdr:from>
    <xdr:ext cx="185506" cy="207590"/>
    <xdr:pic>
      <xdr:nvPicPr>
        <xdr:cNvPr id="31" name="Picture 30">
          <a:extLst>
            <a:ext uri="{FF2B5EF4-FFF2-40B4-BE49-F238E27FC236}">
              <a16:creationId xmlns:a16="http://schemas.microsoft.com/office/drawing/2014/main" id="{5FF5FE54-0DD8-470A-B149-3302E0883BF9}"/>
            </a:ext>
          </a:extLst>
        </xdr:cNvPr>
        <xdr:cNvPicPr>
          <a:picLocks noChangeAspect="1"/>
        </xdr:cNvPicPr>
      </xdr:nvPicPr>
      <xdr:blipFill>
        <a:blip xmlns:r="http://schemas.openxmlformats.org/officeDocument/2006/relationships" r:embed="rId2"/>
        <a:stretch>
          <a:fillRect/>
        </a:stretch>
      </xdr:blipFill>
      <xdr:spPr>
        <a:xfrm>
          <a:off x="10867549356" y="105568235"/>
          <a:ext cx="185506" cy="207590"/>
        </a:xfrm>
        <a:prstGeom prst="rect">
          <a:avLst/>
        </a:prstGeom>
      </xdr:spPr>
    </xdr:pic>
    <xdr:clientData/>
  </xdr:oneCellAnchor>
  <xdr:oneCellAnchor>
    <xdr:from>
      <xdr:col>6</xdr:col>
      <xdr:colOff>642183</xdr:colOff>
      <xdr:row>280</xdr:row>
      <xdr:rowOff>271124</xdr:rowOff>
    </xdr:from>
    <xdr:ext cx="185506" cy="207590"/>
    <xdr:pic>
      <xdr:nvPicPr>
        <xdr:cNvPr id="32" name="Picture 31">
          <a:extLst>
            <a:ext uri="{FF2B5EF4-FFF2-40B4-BE49-F238E27FC236}">
              <a16:creationId xmlns:a16="http://schemas.microsoft.com/office/drawing/2014/main" id="{33D9BCBA-01DB-41AD-B683-CE88D9DF2D8B}"/>
            </a:ext>
          </a:extLst>
        </xdr:cNvPr>
        <xdr:cNvPicPr>
          <a:picLocks noChangeAspect="1"/>
        </xdr:cNvPicPr>
      </xdr:nvPicPr>
      <xdr:blipFill>
        <a:blip xmlns:r="http://schemas.openxmlformats.org/officeDocument/2006/relationships" r:embed="rId2"/>
        <a:stretch>
          <a:fillRect/>
        </a:stretch>
      </xdr:blipFill>
      <xdr:spPr>
        <a:xfrm>
          <a:off x="10819889811" y="95082974"/>
          <a:ext cx="185506" cy="207590"/>
        </a:xfrm>
        <a:prstGeom prst="rect">
          <a:avLst/>
        </a:prstGeom>
      </xdr:spPr>
    </xdr:pic>
    <xdr:clientData/>
  </xdr:oneCellAnchor>
  <xdr:oneCellAnchor>
    <xdr:from>
      <xdr:col>3</xdr:col>
      <xdr:colOff>776380</xdr:colOff>
      <xdr:row>244</xdr:row>
      <xdr:rowOff>35675</xdr:rowOff>
    </xdr:from>
    <xdr:ext cx="185506" cy="207590"/>
    <xdr:pic>
      <xdr:nvPicPr>
        <xdr:cNvPr id="33" name="Picture 32">
          <a:extLst>
            <a:ext uri="{FF2B5EF4-FFF2-40B4-BE49-F238E27FC236}">
              <a16:creationId xmlns:a16="http://schemas.microsoft.com/office/drawing/2014/main" id="{57EF7AE6-9AE8-4AE4-A0E4-60686A52AD4F}"/>
            </a:ext>
          </a:extLst>
        </xdr:cNvPr>
        <xdr:cNvPicPr>
          <a:picLocks noChangeAspect="1"/>
        </xdr:cNvPicPr>
      </xdr:nvPicPr>
      <xdr:blipFill>
        <a:blip xmlns:r="http://schemas.openxmlformats.org/officeDocument/2006/relationships" r:embed="rId2"/>
        <a:stretch>
          <a:fillRect/>
        </a:stretch>
      </xdr:blipFill>
      <xdr:spPr>
        <a:xfrm>
          <a:off x="10871042447" y="104493175"/>
          <a:ext cx="185506" cy="207590"/>
        </a:xfrm>
        <a:prstGeom prst="rect">
          <a:avLst/>
        </a:prstGeom>
      </xdr:spPr>
    </xdr:pic>
    <xdr:clientData/>
  </xdr:oneCellAnchor>
  <xdr:oneCellAnchor>
    <xdr:from>
      <xdr:col>3</xdr:col>
      <xdr:colOff>783436</xdr:colOff>
      <xdr:row>268</xdr:row>
      <xdr:rowOff>35675</xdr:rowOff>
    </xdr:from>
    <xdr:ext cx="185506" cy="207590"/>
    <xdr:pic>
      <xdr:nvPicPr>
        <xdr:cNvPr id="34" name="Picture 33">
          <a:extLst>
            <a:ext uri="{FF2B5EF4-FFF2-40B4-BE49-F238E27FC236}">
              <a16:creationId xmlns:a16="http://schemas.microsoft.com/office/drawing/2014/main" id="{68903FD7-A2BE-4A08-8159-3C141854AFBA}"/>
            </a:ext>
          </a:extLst>
        </xdr:cNvPr>
        <xdr:cNvPicPr>
          <a:picLocks noChangeAspect="1"/>
        </xdr:cNvPicPr>
      </xdr:nvPicPr>
      <xdr:blipFill>
        <a:blip xmlns:r="http://schemas.openxmlformats.org/officeDocument/2006/relationships" r:embed="rId2"/>
        <a:stretch>
          <a:fillRect/>
        </a:stretch>
      </xdr:blipFill>
      <xdr:spPr>
        <a:xfrm>
          <a:off x="10871035391" y="111379397"/>
          <a:ext cx="185506" cy="207590"/>
        </a:xfrm>
        <a:prstGeom prst="rect">
          <a:avLst/>
        </a:prstGeom>
      </xdr:spPr>
    </xdr:pic>
    <xdr:clientData/>
  </xdr:oneCellAnchor>
  <xdr:oneCellAnchor>
    <xdr:from>
      <xdr:col>3</xdr:col>
      <xdr:colOff>512026</xdr:colOff>
      <xdr:row>267</xdr:row>
      <xdr:rowOff>15976</xdr:rowOff>
    </xdr:from>
    <xdr:ext cx="185506" cy="207590"/>
    <xdr:pic>
      <xdr:nvPicPr>
        <xdr:cNvPr id="35" name="Picture 34">
          <a:extLst>
            <a:ext uri="{FF2B5EF4-FFF2-40B4-BE49-F238E27FC236}">
              <a16:creationId xmlns:a16="http://schemas.microsoft.com/office/drawing/2014/main" id="{496D838A-DAB2-4FB0-BF2D-9DF844D91598}"/>
            </a:ext>
          </a:extLst>
        </xdr:cNvPr>
        <xdr:cNvPicPr>
          <a:picLocks noChangeAspect="1"/>
        </xdr:cNvPicPr>
      </xdr:nvPicPr>
      <xdr:blipFill>
        <a:blip xmlns:r="http://schemas.openxmlformats.org/officeDocument/2006/relationships" r:embed="rId2"/>
        <a:stretch>
          <a:fillRect/>
        </a:stretch>
      </xdr:blipFill>
      <xdr:spPr>
        <a:xfrm>
          <a:off x="10833594713" y="110635568"/>
          <a:ext cx="185506" cy="207590"/>
        </a:xfrm>
        <a:prstGeom prst="rect">
          <a:avLst/>
        </a:prstGeom>
      </xdr:spPr>
    </xdr:pic>
    <xdr:clientData/>
  </xdr:oneCellAnchor>
  <xdr:oneCellAnchor>
    <xdr:from>
      <xdr:col>3</xdr:col>
      <xdr:colOff>511670</xdr:colOff>
      <xdr:row>243</xdr:row>
      <xdr:rowOff>35026</xdr:rowOff>
    </xdr:from>
    <xdr:ext cx="185506" cy="207590"/>
    <xdr:pic>
      <xdr:nvPicPr>
        <xdr:cNvPr id="36" name="Picture 35">
          <a:extLst>
            <a:ext uri="{FF2B5EF4-FFF2-40B4-BE49-F238E27FC236}">
              <a16:creationId xmlns:a16="http://schemas.microsoft.com/office/drawing/2014/main" id="{C498BA4F-F055-4C20-B7C6-4F472142DCA0}"/>
            </a:ext>
          </a:extLst>
        </xdr:cNvPr>
        <xdr:cNvPicPr>
          <a:picLocks noChangeAspect="1"/>
        </xdr:cNvPicPr>
      </xdr:nvPicPr>
      <xdr:blipFill>
        <a:blip xmlns:r="http://schemas.openxmlformats.org/officeDocument/2006/relationships" r:embed="rId2"/>
        <a:stretch>
          <a:fillRect/>
        </a:stretch>
      </xdr:blipFill>
      <xdr:spPr>
        <a:xfrm>
          <a:off x="10833595069" y="103838087"/>
          <a:ext cx="185506" cy="207590"/>
        </a:xfrm>
        <a:prstGeom prst="rect">
          <a:avLst/>
        </a:prstGeom>
      </xdr:spPr>
    </xdr:pic>
    <xdr:clientData/>
  </xdr:oneCellAnchor>
  <xdr:oneCellAnchor>
    <xdr:from>
      <xdr:col>3</xdr:col>
      <xdr:colOff>523559</xdr:colOff>
      <xdr:row>106</xdr:row>
      <xdr:rowOff>27958</xdr:rowOff>
    </xdr:from>
    <xdr:ext cx="185506" cy="207590"/>
    <xdr:pic>
      <xdr:nvPicPr>
        <xdr:cNvPr id="37" name="Picture 36">
          <a:extLst>
            <a:ext uri="{FF2B5EF4-FFF2-40B4-BE49-F238E27FC236}">
              <a16:creationId xmlns:a16="http://schemas.microsoft.com/office/drawing/2014/main" id="{55A74A9F-DB6D-4D5A-A79B-E6D1D3AA56BF}"/>
            </a:ext>
          </a:extLst>
        </xdr:cNvPr>
        <xdr:cNvPicPr>
          <a:picLocks noChangeAspect="1"/>
        </xdr:cNvPicPr>
      </xdr:nvPicPr>
      <xdr:blipFill>
        <a:blip xmlns:r="http://schemas.openxmlformats.org/officeDocument/2006/relationships" r:embed="rId2"/>
        <a:stretch>
          <a:fillRect/>
        </a:stretch>
      </xdr:blipFill>
      <xdr:spPr>
        <a:xfrm>
          <a:off x="10809115743" y="60002894"/>
          <a:ext cx="185506" cy="207590"/>
        </a:xfrm>
        <a:prstGeom prst="rect">
          <a:avLst/>
        </a:prstGeom>
      </xdr:spPr>
    </xdr:pic>
    <xdr:clientData/>
  </xdr:oneCellAnchor>
  <xdr:oneCellAnchor>
    <xdr:from>
      <xdr:col>3</xdr:col>
      <xdr:colOff>559505</xdr:colOff>
      <xdr:row>102</xdr:row>
      <xdr:rowOff>23964</xdr:rowOff>
    </xdr:from>
    <xdr:ext cx="185506" cy="207590"/>
    <xdr:pic>
      <xdr:nvPicPr>
        <xdr:cNvPr id="38" name="Picture 37">
          <a:extLst>
            <a:ext uri="{FF2B5EF4-FFF2-40B4-BE49-F238E27FC236}">
              <a16:creationId xmlns:a16="http://schemas.microsoft.com/office/drawing/2014/main" id="{F1D93A28-BC7D-4045-A598-2593FA02361F}"/>
            </a:ext>
          </a:extLst>
        </xdr:cNvPr>
        <xdr:cNvPicPr>
          <a:picLocks noChangeAspect="1"/>
        </xdr:cNvPicPr>
      </xdr:nvPicPr>
      <xdr:blipFill>
        <a:blip xmlns:r="http://schemas.openxmlformats.org/officeDocument/2006/relationships" r:embed="rId2"/>
        <a:stretch>
          <a:fillRect/>
        </a:stretch>
      </xdr:blipFill>
      <xdr:spPr>
        <a:xfrm>
          <a:off x="10809079797" y="58891720"/>
          <a:ext cx="185506" cy="207590"/>
        </a:xfrm>
        <a:prstGeom prst="rect">
          <a:avLst/>
        </a:prstGeom>
      </xdr:spPr>
    </xdr:pic>
    <xdr:clientData/>
  </xdr:oneCellAnchor>
  <xdr:oneCellAnchor>
    <xdr:from>
      <xdr:col>3</xdr:col>
      <xdr:colOff>587463</xdr:colOff>
      <xdr:row>98</xdr:row>
      <xdr:rowOff>27958</xdr:rowOff>
    </xdr:from>
    <xdr:ext cx="185506" cy="207590"/>
    <xdr:pic>
      <xdr:nvPicPr>
        <xdr:cNvPr id="39" name="Picture 38">
          <a:extLst>
            <a:ext uri="{FF2B5EF4-FFF2-40B4-BE49-F238E27FC236}">
              <a16:creationId xmlns:a16="http://schemas.microsoft.com/office/drawing/2014/main" id="{F9DC0468-9CB5-40A9-9B38-C705673B45BB}"/>
            </a:ext>
          </a:extLst>
        </xdr:cNvPr>
        <xdr:cNvPicPr>
          <a:picLocks noChangeAspect="1"/>
        </xdr:cNvPicPr>
      </xdr:nvPicPr>
      <xdr:blipFill>
        <a:blip xmlns:r="http://schemas.openxmlformats.org/officeDocument/2006/relationships" r:embed="rId2"/>
        <a:stretch>
          <a:fillRect/>
        </a:stretch>
      </xdr:blipFill>
      <xdr:spPr>
        <a:xfrm>
          <a:off x="10809051839" y="57788535"/>
          <a:ext cx="185506" cy="207590"/>
        </a:xfrm>
        <a:prstGeom prst="rect">
          <a:avLst/>
        </a:prstGeom>
      </xdr:spPr>
    </xdr:pic>
    <xdr:clientData/>
  </xdr:oneCellAnchor>
  <xdr:oneCellAnchor>
    <xdr:from>
      <xdr:col>3</xdr:col>
      <xdr:colOff>587463</xdr:colOff>
      <xdr:row>94</xdr:row>
      <xdr:rowOff>27958</xdr:rowOff>
    </xdr:from>
    <xdr:ext cx="185506" cy="207590"/>
    <xdr:pic>
      <xdr:nvPicPr>
        <xdr:cNvPr id="40" name="Picture 39">
          <a:extLst>
            <a:ext uri="{FF2B5EF4-FFF2-40B4-BE49-F238E27FC236}">
              <a16:creationId xmlns:a16="http://schemas.microsoft.com/office/drawing/2014/main" id="{F6276AC0-5221-4FE0-9DB0-1C19F6C01A7A}"/>
            </a:ext>
          </a:extLst>
        </xdr:cNvPr>
        <xdr:cNvPicPr>
          <a:picLocks noChangeAspect="1"/>
        </xdr:cNvPicPr>
      </xdr:nvPicPr>
      <xdr:blipFill>
        <a:blip xmlns:r="http://schemas.openxmlformats.org/officeDocument/2006/relationships" r:embed="rId2"/>
        <a:stretch>
          <a:fillRect/>
        </a:stretch>
      </xdr:blipFill>
      <xdr:spPr>
        <a:xfrm>
          <a:off x="10809051839" y="56681355"/>
          <a:ext cx="185506" cy="207590"/>
        </a:xfrm>
        <a:prstGeom prst="rect">
          <a:avLst/>
        </a:prstGeom>
      </xdr:spPr>
    </xdr:pic>
    <xdr:clientData/>
  </xdr:oneCellAnchor>
  <xdr:oneCellAnchor>
    <xdr:from>
      <xdr:col>3</xdr:col>
      <xdr:colOff>611427</xdr:colOff>
      <xdr:row>90</xdr:row>
      <xdr:rowOff>43934</xdr:rowOff>
    </xdr:from>
    <xdr:ext cx="185506" cy="207590"/>
    <xdr:pic>
      <xdr:nvPicPr>
        <xdr:cNvPr id="41" name="Picture 40">
          <a:extLst>
            <a:ext uri="{FF2B5EF4-FFF2-40B4-BE49-F238E27FC236}">
              <a16:creationId xmlns:a16="http://schemas.microsoft.com/office/drawing/2014/main" id="{1ECEBC34-50A7-47DD-998A-13CE3323E299}"/>
            </a:ext>
          </a:extLst>
        </xdr:cNvPr>
        <xdr:cNvPicPr>
          <a:picLocks noChangeAspect="1"/>
        </xdr:cNvPicPr>
      </xdr:nvPicPr>
      <xdr:blipFill>
        <a:blip xmlns:r="http://schemas.openxmlformats.org/officeDocument/2006/relationships" r:embed="rId2"/>
        <a:stretch>
          <a:fillRect/>
        </a:stretch>
      </xdr:blipFill>
      <xdr:spPr>
        <a:xfrm>
          <a:off x="10809027875" y="55565729"/>
          <a:ext cx="185506" cy="207590"/>
        </a:xfrm>
        <a:prstGeom prst="rect">
          <a:avLst/>
        </a:prstGeom>
      </xdr:spPr>
    </xdr:pic>
    <xdr:clientData/>
  </xdr:oneCellAnchor>
  <xdr:oneCellAnchor>
    <xdr:from>
      <xdr:col>3</xdr:col>
      <xdr:colOff>600470</xdr:colOff>
      <xdr:row>227</xdr:row>
      <xdr:rowOff>62984</xdr:rowOff>
    </xdr:from>
    <xdr:ext cx="185506" cy="207590"/>
    <xdr:pic>
      <xdr:nvPicPr>
        <xdr:cNvPr id="47" name="Picture 46">
          <a:extLst>
            <a:ext uri="{FF2B5EF4-FFF2-40B4-BE49-F238E27FC236}">
              <a16:creationId xmlns:a16="http://schemas.microsoft.com/office/drawing/2014/main" id="{FA85D60A-C9AC-4C69-B616-7404CC409F99}"/>
            </a:ext>
          </a:extLst>
        </xdr:cNvPr>
        <xdr:cNvPicPr>
          <a:picLocks noChangeAspect="1"/>
        </xdr:cNvPicPr>
      </xdr:nvPicPr>
      <xdr:blipFill>
        <a:blip xmlns:r="http://schemas.openxmlformats.org/officeDocument/2006/relationships" r:embed="rId2"/>
        <a:stretch>
          <a:fillRect/>
        </a:stretch>
      </xdr:blipFill>
      <xdr:spPr>
        <a:xfrm>
          <a:off x="10833506269" y="99479362"/>
          <a:ext cx="185506" cy="207590"/>
        </a:xfrm>
        <a:prstGeom prst="rect">
          <a:avLst/>
        </a:prstGeom>
      </xdr:spPr>
    </xdr:pic>
    <xdr:clientData/>
  </xdr:oneCellAnchor>
  <xdr:oneCellAnchor>
    <xdr:from>
      <xdr:col>3</xdr:col>
      <xdr:colOff>612854</xdr:colOff>
      <xdr:row>251</xdr:row>
      <xdr:rowOff>43934</xdr:rowOff>
    </xdr:from>
    <xdr:ext cx="185506" cy="207590"/>
    <xdr:pic>
      <xdr:nvPicPr>
        <xdr:cNvPr id="48" name="Picture 47">
          <a:extLst>
            <a:ext uri="{FF2B5EF4-FFF2-40B4-BE49-F238E27FC236}">
              <a16:creationId xmlns:a16="http://schemas.microsoft.com/office/drawing/2014/main" id="{C09F25BB-8420-4130-9128-40E180C5703E}"/>
            </a:ext>
          </a:extLst>
        </xdr:cNvPr>
        <xdr:cNvPicPr>
          <a:picLocks noChangeAspect="1"/>
        </xdr:cNvPicPr>
      </xdr:nvPicPr>
      <xdr:blipFill>
        <a:blip xmlns:r="http://schemas.openxmlformats.org/officeDocument/2006/relationships" r:embed="rId2"/>
        <a:stretch>
          <a:fillRect/>
        </a:stretch>
      </xdr:blipFill>
      <xdr:spPr>
        <a:xfrm>
          <a:off x="10871205973" y="106709823"/>
          <a:ext cx="185506" cy="207590"/>
        </a:xfrm>
        <a:prstGeom prst="rect">
          <a:avLst/>
        </a:prstGeom>
      </xdr:spPr>
    </xdr:pic>
    <xdr:clientData/>
  </xdr:oneCellAnchor>
  <xdr:oneCellAnchor>
    <xdr:from>
      <xdr:col>3</xdr:col>
      <xdr:colOff>576506</xdr:colOff>
      <xdr:row>231</xdr:row>
      <xdr:rowOff>47008</xdr:rowOff>
    </xdr:from>
    <xdr:ext cx="185506" cy="207590"/>
    <xdr:pic>
      <xdr:nvPicPr>
        <xdr:cNvPr id="49" name="Picture 48">
          <a:extLst>
            <a:ext uri="{FF2B5EF4-FFF2-40B4-BE49-F238E27FC236}">
              <a16:creationId xmlns:a16="http://schemas.microsoft.com/office/drawing/2014/main" id="{7A438E2A-4993-4AA2-9379-AD26020949A0}"/>
            </a:ext>
          </a:extLst>
        </xdr:cNvPr>
        <xdr:cNvPicPr>
          <a:picLocks noChangeAspect="1"/>
        </xdr:cNvPicPr>
      </xdr:nvPicPr>
      <xdr:blipFill>
        <a:blip xmlns:r="http://schemas.openxmlformats.org/officeDocument/2006/relationships" r:embed="rId2"/>
        <a:stretch>
          <a:fillRect/>
        </a:stretch>
      </xdr:blipFill>
      <xdr:spPr>
        <a:xfrm>
          <a:off x="10833530233" y="100584355"/>
          <a:ext cx="185506" cy="207590"/>
        </a:xfrm>
        <a:prstGeom prst="rect">
          <a:avLst/>
        </a:prstGeom>
      </xdr:spPr>
    </xdr:pic>
    <xdr:clientData/>
  </xdr:oneCellAnchor>
  <xdr:oneCellAnchor>
    <xdr:from>
      <xdr:col>3</xdr:col>
      <xdr:colOff>588890</xdr:colOff>
      <xdr:row>255</xdr:row>
      <xdr:rowOff>27958</xdr:rowOff>
    </xdr:from>
    <xdr:ext cx="185506" cy="207590"/>
    <xdr:pic>
      <xdr:nvPicPr>
        <xdr:cNvPr id="50" name="Picture 49">
          <a:extLst>
            <a:ext uri="{FF2B5EF4-FFF2-40B4-BE49-F238E27FC236}">
              <a16:creationId xmlns:a16="http://schemas.microsoft.com/office/drawing/2014/main" id="{BD957609-BA64-4342-9434-DF44D67119AD}"/>
            </a:ext>
          </a:extLst>
        </xdr:cNvPr>
        <xdr:cNvPicPr>
          <a:picLocks noChangeAspect="1"/>
        </xdr:cNvPicPr>
      </xdr:nvPicPr>
      <xdr:blipFill>
        <a:blip xmlns:r="http://schemas.openxmlformats.org/officeDocument/2006/relationships" r:embed="rId2"/>
        <a:stretch>
          <a:fillRect/>
        </a:stretch>
      </xdr:blipFill>
      <xdr:spPr>
        <a:xfrm>
          <a:off x="10871229937" y="107794514"/>
          <a:ext cx="185506" cy="207590"/>
        </a:xfrm>
        <a:prstGeom prst="rect">
          <a:avLst/>
        </a:prstGeom>
      </xdr:spPr>
    </xdr:pic>
    <xdr:clientData/>
  </xdr:oneCellAnchor>
  <xdr:oneCellAnchor>
    <xdr:from>
      <xdr:col>3</xdr:col>
      <xdr:colOff>576506</xdr:colOff>
      <xdr:row>235</xdr:row>
      <xdr:rowOff>47008</xdr:rowOff>
    </xdr:from>
    <xdr:ext cx="185506" cy="207590"/>
    <xdr:pic>
      <xdr:nvPicPr>
        <xdr:cNvPr id="51" name="Picture 50">
          <a:extLst>
            <a:ext uri="{FF2B5EF4-FFF2-40B4-BE49-F238E27FC236}">
              <a16:creationId xmlns:a16="http://schemas.microsoft.com/office/drawing/2014/main" id="{C8E6ED6D-A8B1-4CE3-9740-5873ECAC0F20}"/>
            </a:ext>
          </a:extLst>
        </xdr:cNvPr>
        <xdr:cNvPicPr>
          <a:picLocks noChangeAspect="1"/>
        </xdr:cNvPicPr>
      </xdr:nvPicPr>
      <xdr:blipFill>
        <a:blip xmlns:r="http://schemas.openxmlformats.org/officeDocument/2006/relationships" r:embed="rId2"/>
        <a:stretch>
          <a:fillRect/>
        </a:stretch>
      </xdr:blipFill>
      <xdr:spPr>
        <a:xfrm>
          <a:off x="10833530233" y="101672926"/>
          <a:ext cx="185506" cy="207590"/>
        </a:xfrm>
        <a:prstGeom prst="rect">
          <a:avLst/>
        </a:prstGeom>
      </xdr:spPr>
    </xdr:pic>
    <xdr:clientData/>
  </xdr:oneCellAnchor>
  <xdr:oneCellAnchor>
    <xdr:from>
      <xdr:col>3</xdr:col>
      <xdr:colOff>588890</xdr:colOff>
      <xdr:row>259</xdr:row>
      <xdr:rowOff>27958</xdr:rowOff>
    </xdr:from>
    <xdr:ext cx="185506" cy="207590"/>
    <xdr:pic>
      <xdr:nvPicPr>
        <xdr:cNvPr id="52" name="Picture 51">
          <a:extLst>
            <a:ext uri="{FF2B5EF4-FFF2-40B4-BE49-F238E27FC236}">
              <a16:creationId xmlns:a16="http://schemas.microsoft.com/office/drawing/2014/main" id="{83BBB988-1AAA-4037-8522-5D89368AB935}"/>
            </a:ext>
          </a:extLst>
        </xdr:cNvPr>
        <xdr:cNvPicPr>
          <a:picLocks noChangeAspect="1"/>
        </xdr:cNvPicPr>
      </xdr:nvPicPr>
      <xdr:blipFill>
        <a:blip xmlns:r="http://schemas.openxmlformats.org/officeDocument/2006/relationships" r:embed="rId2"/>
        <a:stretch>
          <a:fillRect/>
        </a:stretch>
      </xdr:blipFill>
      <xdr:spPr>
        <a:xfrm>
          <a:off x="10871229937" y="108895180"/>
          <a:ext cx="185506" cy="207590"/>
        </a:xfrm>
        <a:prstGeom prst="rect">
          <a:avLst/>
        </a:prstGeom>
      </xdr:spPr>
    </xdr:pic>
    <xdr:clientData/>
  </xdr:oneCellAnchor>
  <xdr:oneCellAnchor>
    <xdr:from>
      <xdr:col>3</xdr:col>
      <xdr:colOff>548548</xdr:colOff>
      <xdr:row>239</xdr:row>
      <xdr:rowOff>43014</xdr:rowOff>
    </xdr:from>
    <xdr:ext cx="185506" cy="207590"/>
    <xdr:pic>
      <xdr:nvPicPr>
        <xdr:cNvPr id="53" name="Picture 52">
          <a:extLst>
            <a:ext uri="{FF2B5EF4-FFF2-40B4-BE49-F238E27FC236}">
              <a16:creationId xmlns:a16="http://schemas.microsoft.com/office/drawing/2014/main" id="{1AA07D16-872C-4E49-9881-A275D7A8036A}"/>
            </a:ext>
          </a:extLst>
        </xdr:cNvPr>
        <xdr:cNvPicPr>
          <a:picLocks noChangeAspect="1"/>
        </xdr:cNvPicPr>
      </xdr:nvPicPr>
      <xdr:blipFill>
        <a:blip xmlns:r="http://schemas.openxmlformats.org/officeDocument/2006/relationships" r:embed="rId2"/>
        <a:stretch>
          <a:fillRect/>
        </a:stretch>
      </xdr:blipFill>
      <xdr:spPr>
        <a:xfrm>
          <a:off x="10833558191" y="102757504"/>
          <a:ext cx="185506" cy="207590"/>
        </a:xfrm>
        <a:prstGeom prst="rect">
          <a:avLst/>
        </a:prstGeom>
      </xdr:spPr>
    </xdr:pic>
    <xdr:clientData/>
  </xdr:oneCellAnchor>
  <xdr:oneCellAnchor>
    <xdr:from>
      <xdr:col>3</xdr:col>
      <xdr:colOff>560932</xdr:colOff>
      <xdr:row>263</xdr:row>
      <xdr:rowOff>23964</xdr:rowOff>
    </xdr:from>
    <xdr:ext cx="185506" cy="207590"/>
    <xdr:pic>
      <xdr:nvPicPr>
        <xdr:cNvPr id="54" name="Picture 53">
          <a:extLst>
            <a:ext uri="{FF2B5EF4-FFF2-40B4-BE49-F238E27FC236}">
              <a16:creationId xmlns:a16="http://schemas.microsoft.com/office/drawing/2014/main" id="{6D5ECA63-674A-405D-B33C-F888681B1395}"/>
            </a:ext>
          </a:extLst>
        </xdr:cNvPr>
        <xdr:cNvPicPr>
          <a:picLocks noChangeAspect="1"/>
        </xdr:cNvPicPr>
      </xdr:nvPicPr>
      <xdr:blipFill>
        <a:blip xmlns:r="http://schemas.openxmlformats.org/officeDocument/2006/relationships" r:embed="rId2"/>
        <a:stretch>
          <a:fillRect/>
        </a:stretch>
      </xdr:blipFill>
      <xdr:spPr>
        <a:xfrm>
          <a:off x="10871257895" y="109991853"/>
          <a:ext cx="185506" cy="207590"/>
        </a:xfrm>
        <a:prstGeom prst="rect">
          <a:avLst/>
        </a:prstGeom>
      </xdr:spPr>
    </xdr:pic>
    <xdr:clientData/>
  </xdr:oneCellAnchor>
  <xdr:oneCellAnchor>
    <xdr:from>
      <xdr:col>3</xdr:col>
      <xdr:colOff>774688</xdr:colOff>
      <xdr:row>118</xdr:row>
      <xdr:rowOff>34638</xdr:rowOff>
    </xdr:from>
    <xdr:ext cx="185506" cy="207590"/>
    <xdr:pic>
      <xdr:nvPicPr>
        <xdr:cNvPr id="55" name="Picture 54">
          <a:extLst>
            <a:ext uri="{FF2B5EF4-FFF2-40B4-BE49-F238E27FC236}">
              <a16:creationId xmlns:a16="http://schemas.microsoft.com/office/drawing/2014/main" id="{5627AB31-3728-4B13-93DC-5C668304E613}"/>
            </a:ext>
          </a:extLst>
        </xdr:cNvPr>
        <xdr:cNvPicPr>
          <a:picLocks noChangeAspect="1"/>
        </xdr:cNvPicPr>
      </xdr:nvPicPr>
      <xdr:blipFill>
        <a:blip xmlns:r="http://schemas.openxmlformats.org/officeDocument/2006/relationships" r:embed="rId2"/>
        <a:stretch>
          <a:fillRect/>
        </a:stretch>
      </xdr:blipFill>
      <xdr:spPr>
        <a:xfrm>
          <a:off x="10808864614" y="65846689"/>
          <a:ext cx="185506" cy="207590"/>
        </a:xfrm>
        <a:prstGeom prst="rect">
          <a:avLst/>
        </a:prstGeom>
      </xdr:spPr>
    </xdr:pic>
    <xdr:clientData/>
  </xdr:oneCellAnchor>
  <xdr:oneCellAnchor>
    <xdr:from>
      <xdr:col>3</xdr:col>
      <xdr:colOff>794476</xdr:colOff>
      <xdr:row>127</xdr:row>
      <xdr:rowOff>34638</xdr:rowOff>
    </xdr:from>
    <xdr:ext cx="185506" cy="207590"/>
    <xdr:pic>
      <xdr:nvPicPr>
        <xdr:cNvPr id="56" name="Picture 55">
          <a:extLst>
            <a:ext uri="{FF2B5EF4-FFF2-40B4-BE49-F238E27FC236}">
              <a16:creationId xmlns:a16="http://schemas.microsoft.com/office/drawing/2014/main" id="{BF045CD1-2513-4077-B6D2-6F2EDA2330B8}"/>
            </a:ext>
          </a:extLst>
        </xdr:cNvPr>
        <xdr:cNvPicPr>
          <a:picLocks noChangeAspect="1"/>
        </xdr:cNvPicPr>
      </xdr:nvPicPr>
      <xdr:blipFill>
        <a:blip xmlns:r="http://schemas.openxmlformats.org/officeDocument/2006/relationships" r:embed="rId2"/>
        <a:stretch>
          <a:fillRect/>
        </a:stretch>
      </xdr:blipFill>
      <xdr:spPr>
        <a:xfrm>
          <a:off x="10808844826" y="68582074"/>
          <a:ext cx="185506" cy="207590"/>
        </a:xfrm>
        <a:prstGeom prst="rect">
          <a:avLst/>
        </a:prstGeom>
      </xdr:spPr>
    </xdr:pic>
    <xdr:clientData/>
  </xdr:oneCellAnchor>
  <xdr:oneCellAnchor>
    <xdr:from>
      <xdr:col>3</xdr:col>
      <xdr:colOff>809179</xdr:colOff>
      <xdr:row>145</xdr:row>
      <xdr:rowOff>34638</xdr:rowOff>
    </xdr:from>
    <xdr:ext cx="185506" cy="207590"/>
    <xdr:pic>
      <xdr:nvPicPr>
        <xdr:cNvPr id="57" name="Picture 56">
          <a:extLst>
            <a:ext uri="{FF2B5EF4-FFF2-40B4-BE49-F238E27FC236}">
              <a16:creationId xmlns:a16="http://schemas.microsoft.com/office/drawing/2014/main" id="{D0912BFB-BD87-47E4-9F6C-77307776D215}"/>
            </a:ext>
          </a:extLst>
        </xdr:cNvPr>
        <xdr:cNvPicPr>
          <a:picLocks noChangeAspect="1"/>
        </xdr:cNvPicPr>
      </xdr:nvPicPr>
      <xdr:blipFill>
        <a:blip xmlns:r="http://schemas.openxmlformats.org/officeDocument/2006/relationships" r:embed="rId2"/>
        <a:stretch>
          <a:fillRect/>
        </a:stretch>
      </xdr:blipFill>
      <xdr:spPr>
        <a:xfrm>
          <a:off x="10808830123" y="74052843"/>
          <a:ext cx="185506" cy="207590"/>
        </a:xfrm>
        <a:prstGeom prst="rect">
          <a:avLst/>
        </a:prstGeom>
      </xdr:spPr>
    </xdr:pic>
    <xdr:clientData/>
  </xdr:oneCellAnchor>
  <xdr:oneCellAnchor>
    <xdr:from>
      <xdr:col>3</xdr:col>
      <xdr:colOff>781234</xdr:colOff>
      <xdr:row>163</xdr:row>
      <xdr:rowOff>34638</xdr:rowOff>
    </xdr:from>
    <xdr:ext cx="185506" cy="207590"/>
    <xdr:pic>
      <xdr:nvPicPr>
        <xdr:cNvPr id="58" name="Picture 57">
          <a:extLst>
            <a:ext uri="{FF2B5EF4-FFF2-40B4-BE49-F238E27FC236}">
              <a16:creationId xmlns:a16="http://schemas.microsoft.com/office/drawing/2014/main" id="{1AB93D5F-65F2-4402-A599-2ED5372DEAF0}"/>
            </a:ext>
          </a:extLst>
        </xdr:cNvPr>
        <xdr:cNvPicPr>
          <a:picLocks noChangeAspect="1"/>
        </xdr:cNvPicPr>
      </xdr:nvPicPr>
      <xdr:blipFill>
        <a:blip xmlns:r="http://schemas.openxmlformats.org/officeDocument/2006/relationships" r:embed="rId2"/>
        <a:stretch>
          <a:fillRect/>
        </a:stretch>
      </xdr:blipFill>
      <xdr:spPr>
        <a:xfrm>
          <a:off x="10808858068" y="79613164"/>
          <a:ext cx="185506" cy="207590"/>
        </a:xfrm>
        <a:prstGeom prst="rect">
          <a:avLst/>
        </a:prstGeom>
      </xdr:spPr>
    </xdr:pic>
    <xdr:clientData/>
  </xdr:oneCellAnchor>
  <xdr:oneCellAnchor>
    <xdr:from>
      <xdr:col>3</xdr:col>
      <xdr:colOff>784582</xdr:colOff>
      <xdr:row>172</xdr:row>
      <xdr:rowOff>34638</xdr:rowOff>
    </xdr:from>
    <xdr:ext cx="185506" cy="207590"/>
    <xdr:pic>
      <xdr:nvPicPr>
        <xdr:cNvPr id="59" name="Picture 58">
          <a:extLst>
            <a:ext uri="{FF2B5EF4-FFF2-40B4-BE49-F238E27FC236}">
              <a16:creationId xmlns:a16="http://schemas.microsoft.com/office/drawing/2014/main" id="{7AA040A1-455C-4247-8224-50D26077EDD4}"/>
            </a:ext>
          </a:extLst>
        </xdr:cNvPr>
        <xdr:cNvPicPr>
          <a:picLocks noChangeAspect="1"/>
        </xdr:cNvPicPr>
      </xdr:nvPicPr>
      <xdr:blipFill>
        <a:blip xmlns:r="http://schemas.openxmlformats.org/officeDocument/2006/relationships" r:embed="rId2"/>
        <a:stretch>
          <a:fillRect/>
        </a:stretch>
      </xdr:blipFill>
      <xdr:spPr>
        <a:xfrm>
          <a:off x="10808854720" y="82348548"/>
          <a:ext cx="185506" cy="207590"/>
        </a:xfrm>
        <a:prstGeom prst="rect">
          <a:avLst/>
        </a:prstGeom>
      </xdr:spPr>
    </xdr:pic>
    <xdr:clientData/>
  </xdr:oneCellAnchor>
  <xdr:oneCellAnchor>
    <xdr:from>
      <xdr:col>3</xdr:col>
      <xdr:colOff>1499583</xdr:colOff>
      <xdr:row>196</xdr:row>
      <xdr:rowOff>34638</xdr:rowOff>
    </xdr:from>
    <xdr:ext cx="185506" cy="207590"/>
    <xdr:pic>
      <xdr:nvPicPr>
        <xdr:cNvPr id="62" name="Picture 61">
          <a:extLst>
            <a:ext uri="{FF2B5EF4-FFF2-40B4-BE49-F238E27FC236}">
              <a16:creationId xmlns:a16="http://schemas.microsoft.com/office/drawing/2014/main" id="{1F7A85D6-2544-4DBF-B742-96564C22BE52}"/>
            </a:ext>
          </a:extLst>
        </xdr:cNvPr>
        <xdr:cNvPicPr>
          <a:picLocks noChangeAspect="1"/>
        </xdr:cNvPicPr>
      </xdr:nvPicPr>
      <xdr:blipFill>
        <a:blip xmlns:r="http://schemas.openxmlformats.org/officeDocument/2006/relationships" r:embed="rId2"/>
        <a:stretch>
          <a:fillRect/>
        </a:stretch>
      </xdr:blipFill>
      <xdr:spPr>
        <a:xfrm>
          <a:off x="10870319244" y="90677360"/>
          <a:ext cx="185506" cy="207590"/>
        </a:xfrm>
        <a:prstGeom prst="rect">
          <a:avLst/>
        </a:prstGeom>
      </xdr:spPr>
    </xdr:pic>
    <xdr:clientData/>
  </xdr:oneCellAnchor>
  <xdr:oneCellAnchor>
    <xdr:from>
      <xdr:col>3</xdr:col>
      <xdr:colOff>1493312</xdr:colOff>
      <xdr:row>220</xdr:row>
      <xdr:rowOff>34638</xdr:rowOff>
    </xdr:from>
    <xdr:ext cx="185506" cy="207590"/>
    <xdr:pic>
      <xdr:nvPicPr>
        <xdr:cNvPr id="63" name="Picture 62">
          <a:extLst>
            <a:ext uri="{FF2B5EF4-FFF2-40B4-BE49-F238E27FC236}">
              <a16:creationId xmlns:a16="http://schemas.microsoft.com/office/drawing/2014/main" id="{25540A3E-A3E9-4C2D-9AA0-C9458D4FCB13}"/>
            </a:ext>
          </a:extLst>
        </xdr:cNvPr>
        <xdr:cNvPicPr>
          <a:picLocks noChangeAspect="1"/>
        </xdr:cNvPicPr>
      </xdr:nvPicPr>
      <xdr:blipFill>
        <a:blip xmlns:r="http://schemas.openxmlformats.org/officeDocument/2006/relationships" r:embed="rId2"/>
        <a:stretch>
          <a:fillRect/>
        </a:stretch>
      </xdr:blipFill>
      <xdr:spPr>
        <a:xfrm>
          <a:off x="10870325515" y="97493027"/>
          <a:ext cx="185506" cy="207590"/>
        </a:xfrm>
        <a:prstGeom prst="rect">
          <a:avLst/>
        </a:prstGeom>
      </xdr:spPr>
    </xdr:pic>
    <xdr:clientData/>
  </xdr:oneCellAnchor>
  <xdr:oneCellAnchor>
    <xdr:from>
      <xdr:col>4</xdr:col>
      <xdr:colOff>454098</xdr:colOff>
      <xdr:row>175</xdr:row>
      <xdr:rowOff>305181</xdr:rowOff>
    </xdr:from>
    <xdr:ext cx="185506" cy="207590"/>
    <xdr:pic>
      <xdr:nvPicPr>
        <xdr:cNvPr id="64" name="Picture 63">
          <a:extLst>
            <a:ext uri="{FF2B5EF4-FFF2-40B4-BE49-F238E27FC236}">
              <a16:creationId xmlns:a16="http://schemas.microsoft.com/office/drawing/2014/main" id="{618486C1-105B-4A29-95DF-C1CB89D3FBBE}"/>
            </a:ext>
          </a:extLst>
        </xdr:cNvPr>
        <xdr:cNvPicPr>
          <a:picLocks noChangeAspect="1"/>
        </xdr:cNvPicPr>
      </xdr:nvPicPr>
      <xdr:blipFill>
        <a:blip xmlns:r="http://schemas.openxmlformats.org/officeDocument/2006/relationships" r:embed="rId2"/>
        <a:stretch>
          <a:fillRect/>
        </a:stretch>
      </xdr:blipFill>
      <xdr:spPr>
        <a:xfrm>
          <a:off x="10869184562" y="84971848"/>
          <a:ext cx="185506" cy="207590"/>
        </a:xfrm>
        <a:prstGeom prst="rect">
          <a:avLst/>
        </a:prstGeom>
      </xdr:spPr>
    </xdr:pic>
    <xdr:clientData/>
  </xdr:oneCellAnchor>
  <xdr:oneCellAnchor>
    <xdr:from>
      <xdr:col>3</xdr:col>
      <xdr:colOff>747929</xdr:colOff>
      <xdr:row>223</xdr:row>
      <xdr:rowOff>290047</xdr:rowOff>
    </xdr:from>
    <xdr:ext cx="185506" cy="207590"/>
    <xdr:pic>
      <xdr:nvPicPr>
        <xdr:cNvPr id="65" name="Picture 64">
          <a:extLst>
            <a:ext uri="{FF2B5EF4-FFF2-40B4-BE49-F238E27FC236}">
              <a16:creationId xmlns:a16="http://schemas.microsoft.com/office/drawing/2014/main" id="{D2581105-18A1-411B-9C49-0239F870BB40}"/>
            </a:ext>
          </a:extLst>
        </xdr:cNvPr>
        <xdr:cNvPicPr>
          <a:picLocks noChangeAspect="1"/>
        </xdr:cNvPicPr>
      </xdr:nvPicPr>
      <xdr:blipFill>
        <a:blip xmlns:r="http://schemas.openxmlformats.org/officeDocument/2006/relationships" r:embed="rId2"/>
        <a:stretch>
          <a:fillRect/>
        </a:stretch>
      </xdr:blipFill>
      <xdr:spPr>
        <a:xfrm>
          <a:off x="10871070898" y="98588047"/>
          <a:ext cx="185506" cy="207590"/>
        </a:xfrm>
        <a:prstGeom prst="rect">
          <a:avLst/>
        </a:prstGeom>
      </xdr:spPr>
    </xdr:pic>
    <xdr:clientData/>
  </xdr:oneCellAnchor>
  <xdr:oneCellAnchor>
    <xdr:from>
      <xdr:col>3</xdr:col>
      <xdr:colOff>748721</xdr:colOff>
      <xdr:row>247</xdr:row>
      <xdr:rowOff>286909</xdr:rowOff>
    </xdr:from>
    <xdr:ext cx="185506" cy="207590"/>
    <xdr:pic>
      <xdr:nvPicPr>
        <xdr:cNvPr id="66" name="Picture 65">
          <a:extLst>
            <a:ext uri="{FF2B5EF4-FFF2-40B4-BE49-F238E27FC236}">
              <a16:creationId xmlns:a16="http://schemas.microsoft.com/office/drawing/2014/main" id="{73F70780-5FA9-479A-86C6-67917C86B5B2}"/>
            </a:ext>
          </a:extLst>
        </xdr:cNvPr>
        <xdr:cNvPicPr>
          <a:picLocks noChangeAspect="1"/>
        </xdr:cNvPicPr>
      </xdr:nvPicPr>
      <xdr:blipFill>
        <a:blip xmlns:r="http://schemas.openxmlformats.org/officeDocument/2006/relationships" r:embed="rId2"/>
        <a:stretch>
          <a:fillRect/>
        </a:stretch>
      </xdr:blipFill>
      <xdr:spPr>
        <a:xfrm>
          <a:off x="10825803073" y="85548359"/>
          <a:ext cx="185506" cy="207590"/>
        </a:xfrm>
        <a:prstGeom prst="rect">
          <a:avLst/>
        </a:prstGeom>
      </xdr:spPr>
    </xdr:pic>
    <xdr:clientData/>
  </xdr:oneCellAnchor>
  <xdr:oneCellAnchor>
    <xdr:from>
      <xdr:col>2</xdr:col>
      <xdr:colOff>1022380</xdr:colOff>
      <xdr:row>271</xdr:row>
      <xdr:rowOff>277090</xdr:rowOff>
    </xdr:from>
    <xdr:ext cx="185506" cy="207590"/>
    <xdr:pic>
      <xdr:nvPicPr>
        <xdr:cNvPr id="67" name="Picture 66">
          <a:extLst>
            <a:ext uri="{FF2B5EF4-FFF2-40B4-BE49-F238E27FC236}">
              <a16:creationId xmlns:a16="http://schemas.microsoft.com/office/drawing/2014/main" id="{3FF54BD9-1B9A-4ADE-97F0-94534F580F60}"/>
            </a:ext>
          </a:extLst>
        </xdr:cNvPr>
        <xdr:cNvPicPr>
          <a:picLocks noChangeAspect="1"/>
        </xdr:cNvPicPr>
      </xdr:nvPicPr>
      <xdr:blipFill>
        <a:blip xmlns:r="http://schemas.openxmlformats.org/officeDocument/2006/relationships" r:embed="rId2"/>
        <a:stretch>
          <a:fillRect/>
        </a:stretch>
      </xdr:blipFill>
      <xdr:spPr>
        <a:xfrm>
          <a:off x="10873096558" y="112460423"/>
          <a:ext cx="185506" cy="207590"/>
        </a:xfrm>
        <a:prstGeom prst="rect">
          <a:avLst/>
        </a:prstGeom>
      </xdr:spPr>
    </xdr:pic>
    <xdr:clientData/>
  </xdr:oneCellAnchor>
  <xdr:oneCellAnchor>
    <xdr:from>
      <xdr:col>2</xdr:col>
      <xdr:colOff>1006041</xdr:colOff>
      <xdr:row>280</xdr:row>
      <xdr:rowOff>277094</xdr:rowOff>
    </xdr:from>
    <xdr:ext cx="185506" cy="207590"/>
    <xdr:pic>
      <xdr:nvPicPr>
        <xdr:cNvPr id="68" name="Picture 67">
          <a:extLst>
            <a:ext uri="{FF2B5EF4-FFF2-40B4-BE49-F238E27FC236}">
              <a16:creationId xmlns:a16="http://schemas.microsoft.com/office/drawing/2014/main" id="{523E0564-7D18-4F16-9FE1-B1ABCE3C6B4C}"/>
            </a:ext>
          </a:extLst>
        </xdr:cNvPr>
        <xdr:cNvPicPr>
          <a:picLocks noChangeAspect="1"/>
        </xdr:cNvPicPr>
      </xdr:nvPicPr>
      <xdr:blipFill>
        <a:blip xmlns:r="http://schemas.openxmlformats.org/officeDocument/2006/relationships" r:embed="rId2"/>
        <a:stretch>
          <a:fillRect/>
        </a:stretch>
      </xdr:blipFill>
      <xdr:spPr>
        <a:xfrm>
          <a:off x="10811857107" y="113241966"/>
          <a:ext cx="185506" cy="207590"/>
        </a:xfrm>
        <a:prstGeom prst="rect">
          <a:avLst/>
        </a:prstGeom>
      </xdr:spPr>
    </xdr:pic>
    <xdr:clientData/>
  </xdr:oneCellAnchor>
  <xdr:oneCellAnchor>
    <xdr:from>
      <xdr:col>3</xdr:col>
      <xdr:colOff>1012606</xdr:colOff>
      <xdr:row>280</xdr:row>
      <xdr:rowOff>271318</xdr:rowOff>
    </xdr:from>
    <xdr:ext cx="185506" cy="207590"/>
    <xdr:pic>
      <xdr:nvPicPr>
        <xdr:cNvPr id="69" name="Picture 68">
          <a:extLst>
            <a:ext uri="{FF2B5EF4-FFF2-40B4-BE49-F238E27FC236}">
              <a16:creationId xmlns:a16="http://schemas.microsoft.com/office/drawing/2014/main" id="{B8744592-4F6F-4879-BC3C-685862DBE1C3}"/>
            </a:ext>
          </a:extLst>
        </xdr:cNvPr>
        <xdr:cNvPicPr>
          <a:picLocks noChangeAspect="1"/>
        </xdr:cNvPicPr>
      </xdr:nvPicPr>
      <xdr:blipFill>
        <a:blip xmlns:r="http://schemas.openxmlformats.org/officeDocument/2006/relationships" r:embed="rId2"/>
        <a:stretch>
          <a:fillRect/>
        </a:stretch>
      </xdr:blipFill>
      <xdr:spPr>
        <a:xfrm>
          <a:off x="10870806221" y="115185151"/>
          <a:ext cx="185506" cy="207590"/>
        </a:xfrm>
        <a:prstGeom prst="rect">
          <a:avLst/>
        </a:prstGeom>
      </xdr:spPr>
    </xdr:pic>
    <xdr:clientData/>
  </xdr:oneCellAnchor>
  <xdr:oneCellAnchor>
    <xdr:from>
      <xdr:col>4</xdr:col>
      <xdr:colOff>635063</xdr:colOff>
      <xdr:row>280</xdr:row>
      <xdr:rowOff>277096</xdr:rowOff>
    </xdr:from>
    <xdr:ext cx="185506" cy="207590"/>
    <xdr:pic>
      <xdr:nvPicPr>
        <xdr:cNvPr id="70" name="Picture 69">
          <a:extLst>
            <a:ext uri="{FF2B5EF4-FFF2-40B4-BE49-F238E27FC236}">
              <a16:creationId xmlns:a16="http://schemas.microsoft.com/office/drawing/2014/main" id="{2CDB55A1-9C01-4703-87B9-90BE0291610F}"/>
            </a:ext>
          </a:extLst>
        </xdr:cNvPr>
        <xdr:cNvPicPr>
          <a:picLocks noChangeAspect="1"/>
        </xdr:cNvPicPr>
      </xdr:nvPicPr>
      <xdr:blipFill>
        <a:blip xmlns:r="http://schemas.openxmlformats.org/officeDocument/2006/relationships" r:embed="rId2"/>
        <a:stretch>
          <a:fillRect/>
        </a:stretch>
      </xdr:blipFill>
      <xdr:spPr>
        <a:xfrm>
          <a:off x="10869003597" y="115190929"/>
          <a:ext cx="185506" cy="207590"/>
        </a:xfrm>
        <a:prstGeom prst="rect">
          <a:avLst/>
        </a:prstGeom>
      </xdr:spPr>
    </xdr:pic>
    <xdr:clientData/>
  </xdr:oneCellAnchor>
  <xdr:oneCellAnchor>
    <xdr:from>
      <xdr:col>5</xdr:col>
      <xdr:colOff>631440</xdr:colOff>
      <xdr:row>280</xdr:row>
      <xdr:rowOff>265548</xdr:rowOff>
    </xdr:from>
    <xdr:ext cx="185506" cy="207590"/>
    <xdr:pic>
      <xdr:nvPicPr>
        <xdr:cNvPr id="71" name="Picture 70">
          <a:extLst>
            <a:ext uri="{FF2B5EF4-FFF2-40B4-BE49-F238E27FC236}">
              <a16:creationId xmlns:a16="http://schemas.microsoft.com/office/drawing/2014/main" id="{7C5E04DC-82F1-4659-9EE1-A3BDCCFB0FDF}"/>
            </a:ext>
          </a:extLst>
        </xdr:cNvPr>
        <xdr:cNvPicPr>
          <a:picLocks noChangeAspect="1"/>
        </xdr:cNvPicPr>
      </xdr:nvPicPr>
      <xdr:blipFill>
        <a:blip xmlns:r="http://schemas.openxmlformats.org/officeDocument/2006/relationships" r:embed="rId2"/>
        <a:stretch>
          <a:fillRect/>
        </a:stretch>
      </xdr:blipFill>
      <xdr:spPr>
        <a:xfrm>
          <a:off x="10867553776" y="115179381"/>
          <a:ext cx="185506" cy="207590"/>
        </a:xfrm>
        <a:prstGeom prst="rect">
          <a:avLst/>
        </a:prstGeom>
      </xdr:spPr>
    </xdr:pic>
    <xdr:clientData/>
  </xdr:oneCellAnchor>
  <xdr:oneCellAnchor>
    <xdr:from>
      <xdr:col>3</xdr:col>
      <xdr:colOff>753629</xdr:colOff>
      <xdr:row>86</xdr:row>
      <xdr:rowOff>294417</xdr:rowOff>
    </xdr:from>
    <xdr:ext cx="185506" cy="207590"/>
    <xdr:pic>
      <xdr:nvPicPr>
        <xdr:cNvPr id="72" name="Picture 71">
          <a:extLst>
            <a:ext uri="{FF2B5EF4-FFF2-40B4-BE49-F238E27FC236}">
              <a16:creationId xmlns:a16="http://schemas.microsoft.com/office/drawing/2014/main" id="{1B3DCC6A-F6EC-4A1E-A112-91F52D99B570}"/>
            </a:ext>
          </a:extLst>
        </xdr:cNvPr>
        <xdr:cNvPicPr>
          <a:picLocks noChangeAspect="1"/>
        </xdr:cNvPicPr>
      </xdr:nvPicPr>
      <xdr:blipFill>
        <a:blip xmlns:r="http://schemas.openxmlformats.org/officeDocument/2006/relationships" r:embed="rId2"/>
        <a:stretch>
          <a:fillRect/>
        </a:stretch>
      </xdr:blipFill>
      <xdr:spPr>
        <a:xfrm>
          <a:off x="10871065198" y="55927473"/>
          <a:ext cx="185506" cy="207590"/>
        </a:xfrm>
        <a:prstGeom prst="rect">
          <a:avLst/>
        </a:prstGeom>
      </xdr:spPr>
    </xdr:pic>
    <xdr:clientData/>
  </xdr:oneCellAnchor>
  <xdr:twoCellAnchor editAs="oneCell">
    <xdr:from>
      <xdr:col>3</xdr:col>
      <xdr:colOff>869372</xdr:colOff>
      <xdr:row>112</xdr:row>
      <xdr:rowOff>286090</xdr:rowOff>
    </xdr:from>
    <xdr:to>
      <xdr:col>3</xdr:col>
      <xdr:colOff>1058053</xdr:colOff>
      <xdr:row>112</xdr:row>
      <xdr:rowOff>493680</xdr:rowOff>
    </xdr:to>
    <xdr:pic>
      <xdr:nvPicPr>
        <xdr:cNvPr id="76" name="Picture 75">
          <a:extLst>
            <a:ext uri="{FF2B5EF4-FFF2-40B4-BE49-F238E27FC236}">
              <a16:creationId xmlns:a16="http://schemas.microsoft.com/office/drawing/2014/main" id="{6B0688C7-4351-44A3-9AAE-716A9BE97529}"/>
            </a:ext>
          </a:extLst>
        </xdr:cNvPr>
        <xdr:cNvPicPr>
          <a:picLocks noChangeAspect="1"/>
        </xdr:cNvPicPr>
      </xdr:nvPicPr>
      <xdr:blipFill>
        <a:blip xmlns:r="http://schemas.openxmlformats.org/officeDocument/2006/relationships" r:embed="rId2"/>
        <a:stretch>
          <a:fillRect/>
        </a:stretch>
      </xdr:blipFill>
      <xdr:spPr>
        <a:xfrm>
          <a:off x="10820197359" y="55046485"/>
          <a:ext cx="185506" cy="207590"/>
        </a:xfrm>
        <a:prstGeom prst="rect">
          <a:avLst/>
        </a:prstGeom>
      </xdr:spPr>
    </xdr:pic>
    <xdr:clientData/>
  </xdr:twoCellAnchor>
  <xdr:oneCellAnchor>
    <xdr:from>
      <xdr:col>3</xdr:col>
      <xdr:colOff>858033</xdr:colOff>
      <xdr:row>121</xdr:row>
      <xdr:rowOff>292105</xdr:rowOff>
    </xdr:from>
    <xdr:ext cx="185506" cy="207590"/>
    <xdr:pic>
      <xdr:nvPicPr>
        <xdr:cNvPr id="77" name="Picture 76">
          <a:extLst>
            <a:ext uri="{FF2B5EF4-FFF2-40B4-BE49-F238E27FC236}">
              <a16:creationId xmlns:a16="http://schemas.microsoft.com/office/drawing/2014/main" id="{592756C1-85E4-4C19-88C2-F484FB4329A4}"/>
            </a:ext>
          </a:extLst>
        </xdr:cNvPr>
        <xdr:cNvPicPr>
          <a:picLocks noChangeAspect="1"/>
        </xdr:cNvPicPr>
      </xdr:nvPicPr>
      <xdr:blipFill>
        <a:blip xmlns:r="http://schemas.openxmlformats.org/officeDocument/2006/relationships" r:embed="rId2"/>
        <a:stretch>
          <a:fillRect/>
        </a:stretch>
      </xdr:blipFill>
      <xdr:spPr>
        <a:xfrm>
          <a:off x="10781154407" y="58156480"/>
          <a:ext cx="185506" cy="207590"/>
        </a:xfrm>
        <a:prstGeom prst="rect">
          <a:avLst/>
        </a:prstGeom>
      </xdr:spPr>
    </xdr:pic>
    <xdr:clientData/>
  </xdr:oneCellAnchor>
  <xdr:oneCellAnchor>
    <xdr:from>
      <xdr:col>3</xdr:col>
      <xdr:colOff>862167</xdr:colOff>
      <xdr:row>130</xdr:row>
      <xdr:rowOff>292105</xdr:rowOff>
    </xdr:from>
    <xdr:ext cx="185506" cy="207590"/>
    <xdr:pic>
      <xdr:nvPicPr>
        <xdr:cNvPr id="78" name="Picture 77">
          <a:extLst>
            <a:ext uri="{FF2B5EF4-FFF2-40B4-BE49-F238E27FC236}">
              <a16:creationId xmlns:a16="http://schemas.microsoft.com/office/drawing/2014/main" id="{8E395AB2-C281-4EB4-87DE-13E6B4395D93}"/>
            </a:ext>
          </a:extLst>
        </xdr:cNvPr>
        <xdr:cNvPicPr>
          <a:picLocks noChangeAspect="1"/>
        </xdr:cNvPicPr>
      </xdr:nvPicPr>
      <xdr:blipFill>
        <a:blip xmlns:r="http://schemas.openxmlformats.org/officeDocument/2006/relationships" r:embed="rId2"/>
        <a:stretch>
          <a:fillRect/>
        </a:stretch>
      </xdr:blipFill>
      <xdr:spPr>
        <a:xfrm>
          <a:off x="10870956660" y="71214549"/>
          <a:ext cx="185506" cy="207590"/>
        </a:xfrm>
        <a:prstGeom prst="rect">
          <a:avLst/>
        </a:prstGeom>
      </xdr:spPr>
    </xdr:pic>
    <xdr:clientData/>
  </xdr:oneCellAnchor>
  <xdr:oneCellAnchor>
    <xdr:from>
      <xdr:col>3</xdr:col>
      <xdr:colOff>851734</xdr:colOff>
      <xdr:row>139</xdr:row>
      <xdr:rowOff>285755</xdr:rowOff>
    </xdr:from>
    <xdr:ext cx="185506" cy="207590"/>
    <xdr:pic>
      <xdr:nvPicPr>
        <xdr:cNvPr id="79" name="Picture 78">
          <a:extLst>
            <a:ext uri="{FF2B5EF4-FFF2-40B4-BE49-F238E27FC236}">
              <a16:creationId xmlns:a16="http://schemas.microsoft.com/office/drawing/2014/main" id="{F85AF3D4-E690-4B07-9419-0D84046B6502}"/>
            </a:ext>
          </a:extLst>
        </xdr:cNvPr>
        <xdr:cNvPicPr>
          <a:picLocks noChangeAspect="1"/>
        </xdr:cNvPicPr>
      </xdr:nvPicPr>
      <xdr:blipFill>
        <a:blip xmlns:r="http://schemas.openxmlformats.org/officeDocument/2006/relationships" r:embed="rId2"/>
        <a:stretch>
          <a:fillRect/>
        </a:stretch>
      </xdr:blipFill>
      <xdr:spPr>
        <a:xfrm>
          <a:off x="10870967093" y="73938699"/>
          <a:ext cx="185506" cy="207590"/>
        </a:xfrm>
        <a:prstGeom prst="rect">
          <a:avLst/>
        </a:prstGeom>
      </xdr:spPr>
    </xdr:pic>
    <xdr:clientData/>
  </xdr:oneCellAnchor>
  <xdr:oneCellAnchor>
    <xdr:from>
      <xdr:col>3</xdr:col>
      <xdr:colOff>872196</xdr:colOff>
      <xdr:row>148</xdr:row>
      <xdr:rowOff>292105</xdr:rowOff>
    </xdr:from>
    <xdr:ext cx="185506" cy="207590"/>
    <xdr:pic>
      <xdr:nvPicPr>
        <xdr:cNvPr id="80" name="Picture 79">
          <a:extLst>
            <a:ext uri="{FF2B5EF4-FFF2-40B4-BE49-F238E27FC236}">
              <a16:creationId xmlns:a16="http://schemas.microsoft.com/office/drawing/2014/main" id="{CDBF2BF8-E3B0-4780-9503-05EBDEF618F8}"/>
            </a:ext>
          </a:extLst>
        </xdr:cNvPr>
        <xdr:cNvPicPr>
          <a:picLocks noChangeAspect="1"/>
        </xdr:cNvPicPr>
      </xdr:nvPicPr>
      <xdr:blipFill>
        <a:blip xmlns:r="http://schemas.openxmlformats.org/officeDocument/2006/relationships" r:embed="rId2"/>
        <a:stretch>
          <a:fillRect/>
        </a:stretch>
      </xdr:blipFill>
      <xdr:spPr>
        <a:xfrm>
          <a:off x="10870946631" y="76675549"/>
          <a:ext cx="185506" cy="207590"/>
        </a:xfrm>
        <a:prstGeom prst="rect">
          <a:avLst/>
        </a:prstGeom>
      </xdr:spPr>
    </xdr:pic>
    <xdr:clientData/>
  </xdr:oneCellAnchor>
  <xdr:oneCellAnchor>
    <xdr:from>
      <xdr:col>3</xdr:col>
      <xdr:colOff>856672</xdr:colOff>
      <xdr:row>157</xdr:row>
      <xdr:rowOff>298455</xdr:rowOff>
    </xdr:from>
    <xdr:ext cx="185506" cy="207590"/>
    <xdr:pic>
      <xdr:nvPicPr>
        <xdr:cNvPr id="81" name="Picture 80">
          <a:extLst>
            <a:ext uri="{FF2B5EF4-FFF2-40B4-BE49-F238E27FC236}">
              <a16:creationId xmlns:a16="http://schemas.microsoft.com/office/drawing/2014/main" id="{5F8E257D-C9BE-48A1-BD8E-79FB1943F7A3}"/>
            </a:ext>
          </a:extLst>
        </xdr:cNvPr>
        <xdr:cNvPicPr>
          <a:picLocks noChangeAspect="1"/>
        </xdr:cNvPicPr>
      </xdr:nvPicPr>
      <xdr:blipFill>
        <a:blip xmlns:r="http://schemas.openxmlformats.org/officeDocument/2006/relationships" r:embed="rId2"/>
        <a:stretch>
          <a:fillRect/>
        </a:stretch>
      </xdr:blipFill>
      <xdr:spPr>
        <a:xfrm>
          <a:off x="10825695122" y="67722755"/>
          <a:ext cx="185506" cy="207590"/>
        </a:xfrm>
        <a:prstGeom prst="rect">
          <a:avLst/>
        </a:prstGeom>
      </xdr:spPr>
    </xdr:pic>
    <xdr:clientData/>
  </xdr:oneCellAnchor>
  <xdr:oneCellAnchor>
    <xdr:from>
      <xdr:col>3</xdr:col>
      <xdr:colOff>864434</xdr:colOff>
      <xdr:row>166</xdr:row>
      <xdr:rowOff>292105</xdr:rowOff>
    </xdr:from>
    <xdr:ext cx="185506" cy="207590"/>
    <xdr:pic>
      <xdr:nvPicPr>
        <xdr:cNvPr id="82" name="Picture 81">
          <a:extLst>
            <a:ext uri="{FF2B5EF4-FFF2-40B4-BE49-F238E27FC236}">
              <a16:creationId xmlns:a16="http://schemas.microsoft.com/office/drawing/2014/main" id="{EBE4F5BA-A0F5-49A6-86E3-2D4243C00E61}"/>
            </a:ext>
          </a:extLst>
        </xdr:cNvPr>
        <xdr:cNvPicPr>
          <a:picLocks noChangeAspect="1"/>
        </xdr:cNvPicPr>
      </xdr:nvPicPr>
      <xdr:blipFill>
        <a:blip xmlns:r="http://schemas.openxmlformats.org/officeDocument/2006/relationships" r:embed="rId2"/>
        <a:stretch>
          <a:fillRect/>
        </a:stretch>
      </xdr:blipFill>
      <xdr:spPr>
        <a:xfrm>
          <a:off x="10870954393" y="82228272"/>
          <a:ext cx="185506" cy="207590"/>
        </a:xfrm>
        <a:prstGeom prst="rect">
          <a:avLst/>
        </a:prstGeom>
      </xdr:spPr>
    </xdr:pic>
    <xdr:clientData/>
  </xdr:oneCellAnchor>
  <xdr:oneCellAnchor>
    <xdr:from>
      <xdr:col>4</xdr:col>
      <xdr:colOff>507057</xdr:colOff>
      <xdr:row>289</xdr:row>
      <xdr:rowOff>452839</xdr:rowOff>
    </xdr:from>
    <xdr:ext cx="185506" cy="207590"/>
    <xdr:pic>
      <xdr:nvPicPr>
        <xdr:cNvPr id="83" name="Picture 82">
          <a:extLst>
            <a:ext uri="{FF2B5EF4-FFF2-40B4-BE49-F238E27FC236}">
              <a16:creationId xmlns:a16="http://schemas.microsoft.com/office/drawing/2014/main" id="{F29EF624-A5B9-4D5C-81F9-3CE4F8580AEA}"/>
            </a:ext>
          </a:extLst>
        </xdr:cNvPr>
        <xdr:cNvPicPr>
          <a:picLocks noChangeAspect="1"/>
        </xdr:cNvPicPr>
      </xdr:nvPicPr>
      <xdr:blipFill>
        <a:blip xmlns:r="http://schemas.openxmlformats.org/officeDocument/2006/relationships" r:embed="rId2"/>
        <a:stretch>
          <a:fillRect/>
        </a:stretch>
      </xdr:blipFill>
      <xdr:spPr>
        <a:xfrm>
          <a:off x="10869131603" y="118097172"/>
          <a:ext cx="185506" cy="207590"/>
        </a:xfrm>
        <a:prstGeom prst="rect">
          <a:avLst/>
        </a:prstGeom>
      </xdr:spPr>
    </xdr:pic>
    <xdr:clientData/>
  </xdr:oneCellAnchor>
  <xdr:oneCellAnchor>
    <xdr:from>
      <xdr:col>2</xdr:col>
      <xdr:colOff>868716</xdr:colOff>
      <xdr:row>289</xdr:row>
      <xdr:rowOff>555115</xdr:rowOff>
    </xdr:from>
    <xdr:ext cx="185506" cy="207590"/>
    <xdr:pic>
      <xdr:nvPicPr>
        <xdr:cNvPr id="84" name="Picture 83">
          <a:extLst>
            <a:ext uri="{FF2B5EF4-FFF2-40B4-BE49-F238E27FC236}">
              <a16:creationId xmlns:a16="http://schemas.microsoft.com/office/drawing/2014/main" id="{7FE6F17F-D706-4467-85F7-38F007E3BD12}"/>
            </a:ext>
          </a:extLst>
        </xdr:cNvPr>
        <xdr:cNvPicPr>
          <a:picLocks noChangeAspect="1"/>
        </xdr:cNvPicPr>
      </xdr:nvPicPr>
      <xdr:blipFill>
        <a:blip xmlns:r="http://schemas.openxmlformats.org/officeDocument/2006/relationships" r:embed="rId2"/>
        <a:stretch>
          <a:fillRect/>
        </a:stretch>
      </xdr:blipFill>
      <xdr:spPr>
        <a:xfrm>
          <a:off x="10832655035" y="118321872"/>
          <a:ext cx="185506" cy="207590"/>
        </a:xfrm>
        <a:prstGeom prst="rect">
          <a:avLst/>
        </a:prstGeom>
      </xdr:spPr>
    </xdr:pic>
    <xdr:clientData/>
  </xdr:oneCellAnchor>
  <xdr:oneCellAnchor>
    <xdr:from>
      <xdr:col>3</xdr:col>
      <xdr:colOff>781967</xdr:colOff>
      <xdr:row>154</xdr:row>
      <xdr:rowOff>34638</xdr:rowOff>
    </xdr:from>
    <xdr:ext cx="185506" cy="207590"/>
    <xdr:pic>
      <xdr:nvPicPr>
        <xdr:cNvPr id="85" name="Picture 84">
          <a:extLst>
            <a:ext uri="{FF2B5EF4-FFF2-40B4-BE49-F238E27FC236}">
              <a16:creationId xmlns:a16="http://schemas.microsoft.com/office/drawing/2014/main" id="{82824120-7A23-44BA-8B6C-E845A199BDC2}"/>
            </a:ext>
          </a:extLst>
        </xdr:cNvPr>
        <xdr:cNvPicPr>
          <a:picLocks noChangeAspect="1"/>
        </xdr:cNvPicPr>
      </xdr:nvPicPr>
      <xdr:blipFill>
        <a:blip xmlns:r="http://schemas.openxmlformats.org/officeDocument/2006/relationships" r:embed="rId2"/>
        <a:stretch>
          <a:fillRect/>
        </a:stretch>
      </xdr:blipFill>
      <xdr:spPr>
        <a:xfrm>
          <a:off x="10871036860" y="78308971"/>
          <a:ext cx="185506" cy="207590"/>
        </a:xfrm>
        <a:prstGeom prst="rect">
          <a:avLst/>
        </a:prstGeom>
      </xdr:spPr>
    </xdr:pic>
    <xdr:clientData/>
  </xdr:oneCellAnchor>
  <xdr:oneCellAnchor>
    <xdr:from>
      <xdr:col>3</xdr:col>
      <xdr:colOff>779481</xdr:colOff>
      <xdr:row>136</xdr:row>
      <xdr:rowOff>34638</xdr:rowOff>
    </xdr:from>
    <xdr:ext cx="185506" cy="207590"/>
    <xdr:pic>
      <xdr:nvPicPr>
        <xdr:cNvPr id="86" name="Picture 85">
          <a:extLst>
            <a:ext uri="{FF2B5EF4-FFF2-40B4-BE49-F238E27FC236}">
              <a16:creationId xmlns:a16="http://schemas.microsoft.com/office/drawing/2014/main" id="{69BD821A-D9F6-49A1-95F8-8D7A8CABE264}"/>
            </a:ext>
          </a:extLst>
        </xdr:cNvPr>
        <xdr:cNvPicPr>
          <a:picLocks noChangeAspect="1"/>
        </xdr:cNvPicPr>
      </xdr:nvPicPr>
      <xdr:blipFill>
        <a:blip xmlns:r="http://schemas.openxmlformats.org/officeDocument/2006/relationships" r:embed="rId2"/>
        <a:stretch>
          <a:fillRect/>
        </a:stretch>
      </xdr:blipFill>
      <xdr:spPr>
        <a:xfrm>
          <a:off x="10808859821" y="71317459"/>
          <a:ext cx="185506" cy="207590"/>
        </a:xfrm>
        <a:prstGeom prst="rect">
          <a:avLst/>
        </a:prstGeom>
      </xdr:spPr>
    </xdr:pic>
    <xdr:clientData/>
  </xdr:oneCellAnchor>
  <xdr:twoCellAnchor editAs="oneCell">
    <xdr:from>
      <xdr:col>0</xdr:col>
      <xdr:colOff>0</xdr:colOff>
      <xdr:row>0</xdr:row>
      <xdr:rowOff>0</xdr:rowOff>
    </xdr:from>
    <xdr:to>
      <xdr:col>3</xdr:col>
      <xdr:colOff>1145691</xdr:colOff>
      <xdr:row>13</xdr:row>
      <xdr:rowOff>97971</xdr:rowOff>
    </xdr:to>
    <xdr:pic>
      <xdr:nvPicPr>
        <xdr:cNvPr id="7" name="Picture 6">
          <a:extLst>
            <a:ext uri="{FF2B5EF4-FFF2-40B4-BE49-F238E27FC236}">
              <a16:creationId xmlns:a16="http://schemas.microsoft.com/office/drawing/2014/main" id="{7D514E7C-1B96-4B4C-819D-0D3DE61B83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74975275" y="0"/>
          <a:ext cx="4648200" cy="2450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467217</xdr:colOff>
      <xdr:row>199</xdr:row>
      <xdr:rowOff>291476</xdr:rowOff>
    </xdr:from>
    <xdr:ext cx="185506" cy="207590"/>
    <xdr:pic>
      <xdr:nvPicPr>
        <xdr:cNvPr id="42" name="Picture 41">
          <a:extLst>
            <a:ext uri="{FF2B5EF4-FFF2-40B4-BE49-F238E27FC236}">
              <a16:creationId xmlns:a16="http://schemas.microsoft.com/office/drawing/2014/main" id="{FFBE3946-531D-413D-B369-D2D914A81B9F}"/>
            </a:ext>
          </a:extLst>
        </xdr:cNvPr>
        <xdr:cNvPicPr>
          <a:picLocks noChangeAspect="1"/>
        </xdr:cNvPicPr>
      </xdr:nvPicPr>
      <xdr:blipFill>
        <a:blip xmlns:r="http://schemas.openxmlformats.org/officeDocument/2006/relationships" r:embed="rId2"/>
        <a:stretch>
          <a:fillRect/>
        </a:stretch>
      </xdr:blipFill>
      <xdr:spPr>
        <a:xfrm>
          <a:off x="10787493923" y="91383000"/>
          <a:ext cx="185506" cy="207590"/>
        </a:xfrm>
        <a:prstGeom prst="rect">
          <a:avLst/>
        </a:prstGeom>
      </xdr:spPr>
    </xdr:pic>
    <xdr:clientData/>
  </xdr:oneCellAnchor>
  <xdr:oneCellAnchor>
    <xdr:from>
      <xdr:col>3</xdr:col>
      <xdr:colOff>990382</xdr:colOff>
      <xdr:row>289</xdr:row>
      <xdr:rowOff>543091</xdr:rowOff>
    </xdr:from>
    <xdr:ext cx="185506" cy="207590"/>
    <xdr:pic>
      <xdr:nvPicPr>
        <xdr:cNvPr id="60" name="Picture 59">
          <a:extLst>
            <a:ext uri="{FF2B5EF4-FFF2-40B4-BE49-F238E27FC236}">
              <a16:creationId xmlns:a16="http://schemas.microsoft.com/office/drawing/2014/main" id="{430857EB-E6CB-4E45-BC41-260B115AEAE6}"/>
            </a:ext>
          </a:extLst>
        </xdr:cNvPr>
        <xdr:cNvPicPr>
          <a:picLocks noChangeAspect="1"/>
        </xdr:cNvPicPr>
      </xdr:nvPicPr>
      <xdr:blipFill>
        <a:blip xmlns:r="http://schemas.openxmlformats.org/officeDocument/2006/relationships" r:embed="rId2"/>
        <a:stretch>
          <a:fillRect/>
        </a:stretch>
      </xdr:blipFill>
      <xdr:spPr>
        <a:xfrm>
          <a:off x="10870828445" y="118187424"/>
          <a:ext cx="185506" cy="207590"/>
        </a:xfrm>
        <a:prstGeom prst="rect">
          <a:avLst/>
        </a:prstGeom>
      </xdr:spPr>
    </xdr:pic>
    <xdr:clientData/>
  </xdr:oneCellAnchor>
  <xdr:oneCellAnchor>
    <xdr:from>
      <xdr:col>3</xdr:col>
      <xdr:colOff>1355113</xdr:colOff>
      <xdr:row>203</xdr:row>
      <xdr:rowOff>39688</xdr:rowOff>
    </xdr:from>
    <xdr:ext cx="185506" cy="207590"/>
    <xdr:pic>
      <xdr:nvPicPr>
        <xdr:cNvPr id="73" name="Picture 72">
          <a:extLst>
            <a:ext uri="{FF2B5EF4-FFF2-40B4-BE49-F238E27FC236}">
              <a16:creationId xmlns:a16="http://schemas.microsoft.com/office/drawing/2014/main" id="{06F5420E-EA62-40E4-8624-5985654575D6}"/>
            </a:ext>
          </a:extLst>
        </xdr:cNvPr>
        <xdr:cNvPicPr>
          <a:picLocks noChangeAspect="1"/>
        </xdr:cNvPicPr>
      </xdr:nvPicPr>
      <xdr:blipFill>
        <a:blip xmlns:r="http://schemas.openxmlformats.org/officeDocument/2006/relationships" r:embed="rId2"/>
        <a:stretch>
          <a:fillRect/>
        </a:stretch>
      </xdr:blipFill>
      <xdr:spPr>
        <a:xfrm>
          <a:off x="10870463714" y="92876688"/>
          <a:ext cx="185506" cy="207590"/>
        </a:xfrm>
        <a:prstGeom prst="rect">
          <a:avLst/>
        </a:prstGeom>
      </xdr:spPr>
    </xdr:pic>
    <xdr:clientData/>
  </xdr:oneCellAnchor>
  <xdr:oneCellAnchor>
    <xdr:from>
      <xdr:col>3</xdr:col>
      <xdr:colOff>1323869</xdr:colOff>
      <xdr:row>207</xdr:row>
      <xdr:rowOff>39688</xdr:rowOff>
    </xdr:from>
    <xdr:ext cx="185506" cy="207590"/>
    <xdr:pic>
      <xdr:nvPicPr>
        <xdr:cNvPr id="74" name="Picture 73">
          <a:extLst>
            <a:ext uri="{FF2B5EF4-FFF2-40B4-BE49-F238E27FC236}">
              <a16:creationId xmlns:a16="http://schemas.microsoft.com/office/drawing/2014/main" id="{143BC132-D729-4063-B857-5C747DB940AC}"/>
            </a:ext>
          </a:extLst>
        </xdr:cNvPr>
        <xdr:cNvPicPr>
          <a:picLocks noChangeAspect="1"/>
        </xdr:cNvPicPr>
      </xdr:nvPicPr>
      <xdr:blipFill>
        <a:blip xmlns:r="http://schemas.openxmlformats.org/officeDocument/2006/relationships" r:embed="rId2"/>
        <a:stretch>
          <a:fillRect/>
        </a:stretch>
      </xdr:blipFill>
      <xdr:spPr>
        <a:xfrm>
          <a:off x="10808315433" y="92481034"/>
          <a:ext cx="185506" cy="207590"/>
        </a:xfrm>
        <a:prstGeom prst="rect">
          <a:avLst/>
        </a:prstGeom>
      </xdr:spPr>
    </xdr:pic>
    <xdr:clientData/>
  </xdr:oneCellAnchor>
  <xdr:oneCellAnchor>
    <xdr:from>
      <xdr:col>3</xdr:col>
      <xdr:colOff>1323869</xdr:colOff>
      <xdr:row>211</xdr:row>
      <xdr:rowOff>39688</xdr:rowOff>
    </xdr:from>
    <xdr:ext cx="185506" cy="207590"/>
    <xdr:pic>
      <xdr:nvPicPr>
        <xdr:cNvPr id="89" name="Picture 88">
          <a:extLst>
            <a:ext uri="{FF2B5EF4-FFF2-40B4-BE49-F238E27FC236}">
              <a16:creationId xmlns:a16="http://schemas.microsoft.com/office/drawing/2014/main" id="{1B3DCADD-1394-4D65-821A-161546A84AA2}"/>
            </a:ext>
          </a:extLst>
        </xdr:cNvPr>
        <xdr:cNvPicPr>
          <a:picLocks noChangeAspect="1"/>
        </xdr:cNvPicPr>
      </xdr:nvPicPr>
      <xdr:blipFill>
        <a:blip xmlns:r="http://schemas.openxmlformats.org/officeDocument/2006/relationships" r:embed="rId2"/>
        <a:stretch>
          <a:fillRect/>
        </a:stretch>
      </xdr:blipFill>
      <xdr:spPr>
        <a:xfrm>
          <a:off x="10808315433" y="93571932"/>
          <a:ext cx="185506" cy="207590"/>
        </a:xfrm>
        <a:prstGeom prst="rect">
          <a:avLst/>
        </a:prstGeom>
      </xdr:spPr>
    </xdr:pic>
    <xdr:clientData/>
  </xdr:oneCellAnchor>
  <xdr:oneCellAnchor>
    <xdr:from>
      <xdr:col>3</xdr:col>
      <xdr:colOff>1278513</xdr:colOff>
      <xdr:row>215</xdr:row>
      <xdr:rowOff>39688</xdr:rowOff>
    </xdr:from>
    <xdr:ext cx="185506" cy="207590"/>
    <xdr:pic>
      <xdr:nvPicPr>
        <xdr:cNvPr id="91" name="Picture 90">
          <a:extLst>
            <a:ext uri="{FF2B5EF4-FFF2-40B4-BE49-F238E27FC236}">
              <a16:creationId xmlns:a16="http://schemas.microsoft.com/office/drawing/2014/main" id="{D438C1F1-33A2-4466-B594-FA0F03DE5B28}"/>
            </a:ext>
          </a:extLst>
        </xdr:cNvPr>
        <xdr:cNvPicPr>
          <a:picLocks noChangeAspect="1"/>
        </xdr:cNvPicPr>
      </xdr:nvPicPr>
      <xdr:blipFill>
        <a:blip xmlns:r="http://schemas.openxmlformats.org/officeDocument/2006/relationships" r:embed="rId2"/>
        <a:stretch>
          <a:fillRect/>
        </a:stretch>
      </xdr:blipFill>
      <xdr:spPr>
        <a:xfrm>
          <a:off x="10808360789" y="94662829"/>
          <a:ext cx="185506" cy="207590"/>
        </a:xfrm>
        <a:prstGeom prst="rect">
          <a:avLst/>
        </a:prstGeom>
      </xdr:spPr>
    </xdr:pic>
    <xdr:clientData/>
  </xdr:oneCellAnchor>
  <xdr:oneCellAnchor>
    <xdr:from>
      <xdr:col>3</xdr:col>
      <xdr:colOff>1229915</xdr:colOff>
      <xdr:row>219</xdr:row>
      <xdr:rowOff>39688</xdr:rowOff>
    </xdr:from>
    <xdr:ext cx="185506" cy="207590"/>
    <xdr:pic>
      <xdr:nvPicPr>
        <xdr:cNvPr id="93" name="Picture 92">
          <a:extLst>
            <a:ext uri="{FF2B5EF4-FFF2-40B4-BE49-F238E27FC236}">
              <a16:creationId xmlns:a16="http://schemas.microsoft.com/office/drawing/2014/main" id="{6B55D4BE-E4CB-49DC-B24C-A5295656F509}"/>
            </a:ext>
          </a:extLst>
        </xdr:cNvPr>
        <xdr:cNvPicPr>
          <a:picLocks noChangeAspect="1"/>
        </xdr:cNvPicPr>
      </xdr:nvPicPr>
      <xdr:blipFill>
        <a:blip xmlns:r="http://schemas.openxmlformats.org/officeDocument/2006/relationships" r:embed="rId2"/>
        <a:stretch>
          <a:fillRect/>
        </a:stretch>
      </xdr:blipFill>
      <xdr:spPr>
        <a:xfrm>
          <a:off x="10832876824" y="96896627"/>
          <a:ext cx="185506" cy="207590"/>
        </a:xfrm>
        <a:prstGeom prst="rect">
          <a:avLst/>
        </a:prstGeom>
      </xdr:spPr>
    </xdr:pic>
    <xdr:clientData/>
  </xdr:oneCellAnchor>
  <xdr:oneCellAnchor>
    <xdr:from>
      <xdr:col>3</xdr:col>
      <xdr:colOff>1323869</xdr:colOff>
      <xdr:row>179</xdr:row>
      <xdr:rowOff>17010</xdr:rowOff>
    </xdr:from>
    <xdr:ext cx="185506" cy="207590"/>
    <xdr:pic>
      <xdr:nvPicPr>
        <xdr:cNvPr id="95" name="Picture 94">
          <a:extLst>
            <a:ext uri="{FF2B5EF4-FFF2-40B4-BE49-F238E27FC236}">
              <a16:creationId xmlns:a16="http://schemas.microsoft.com/office/drawing/2014/main" id="{6F526226-AE6D-46C5-BE36-26B76C1F2864}"/>
            </a:ext>
          </a:extLst>
        </xdr:cNvPr>
        <xdr:cNvPicPr>
          <a:picLocks noChangeAspect="1"/>
        </xdr:cNvPicPr>
      </xdr:nvPicPr>
      <xdr:blipFill>
        <a:blip xmlns:r="http://schemas.openxmlformats.org/officeDocument/2006/relationships" r:embed="rId2"/>
        <a:stretch>
          <a:fillRect/>
        </a:stretch>
      </xdr:blipFill>
      <xdr:spPr>
        <a:xfrm>
          <a:off x="10808315433" y="84528997"/>
          <a:ext cx="185506" cy="207590"/>
        </a:xfrm>
        <a:prstGeom prst="rect">
          <a:avLst/>
        </a:prstGeom>
      </xdr:spPr>
    </xdr:pic>
    <xdr:clientData/>
  </xdr:oneCellAnchor>
  <xdr:oneCellAnchor>
    <xdr:from>
      <xdr:col>3</xdr:col>
      <xdr:colOff>1323869</xdr:colOff>
      <xdr:row>183</xdr:row>
      <xdr:rowOff>17010</xdr:rowOff>
    </xdr:from>
    <xdr:ext cx="185506" cy="207590"/>
    <xdr:pic>
      <xdr:nvPicPr>
        <xdr:cNvPr id="97" name="Picture 96">
          <a:extLst>
            <a:ext uri="{FF2B5EF4-FFF2-40B4-BE49-F238E27FC236}">
              <a16:creationId xmlns:a16="http://schemas.microsoft.com/office/drawing/2014/main" id="{7DF58FBF-C5D9-4E32-AC02-0FD2ABA1BFCF}"/>
            </a:ext>
          </a:extLst>
        </xdr:cNvPr>
        <xdr:cNvPicPr>
          <a:picLocks noChangeAspect="1"/>
        </xdr:cNvPicPr>
      </xdr:nvPicPr>
      <xdr:blipFill>
        <a:blip xmlns:r="http://schemas.openxmlformats.org/officeDocument/2006/relationships" r:embed="rId2"/>
        <a:stretch>
          <a:fillRect/>
        </a:stretch>
      </xdr:blipFill>
      <xdr:spPr>
        <a:xfrm>
          <a:off x="10808315433" y="85619895"/>
          <a:ext cx="185506" cy="207590"/>
        </a:xfrm>
        <a:prstGeom prst="rect">
          <a:avLst/>
        </a:prstGeom>
      </xdr:spPr>
    </xdr:pic>
    <xdr:clientData/>
  </xdr:oneCellAnchor>
  <xdr:oneCellAnchor>
    <xdr:from>
      <xdr:col>3</xdr:col>
      <xdr:colOff>1323869</xdr:colOff>
      <xdr:row>187</xdr:row>
      <xdr:rowOff>17010</xdr:rowOff>
    </xdr:from>
    <xdr:ext cx="185506" cy="207590"/>
    <xdr:pic>
      <xdr:nvPicPr>
        <xdr:cNvPr id="99" name="Picture 98">
          <a:extLst>
            <a:ext uri="{FF2B5EF4-FFF2-40B4-BE49-F238E27FC236}">
              <a16:creationId xmlns:a16="http://schemas.microsoft.com/office/drawing/2014/main" id="{96FCCB51-B394-427F-ACAA-5628B3FF8F76}"/>
            </a:ext>
          </a:extLst>
        </xdr:cNvPr>
        <xdr:cNvPicPr>
          <a:picLocks noChangeAspect="1"/>
        </xdr:cNvPicPr>
      </xdr:nvPicPr>
      <xdr:blipFill>
        <a:blip xmlns:r="http://schemas.openxmlformats.org/officeDocument/2006/relationships" r:embed="rId2"/>
        <a:stretch>
          <a:fillRect/>
        </a:stretch>
      </xdr:blipFill>
      <xdr:spPr>
        <a:xfrm>
          <a:off x="10808315433" y="86710792"/>
          <a:ext cx="185506" cy="207590"/>
        </a:xfrm>
        <a:prstGeom prst="rect">
          <a:avLst/>
        </a:prstGeom>
      </xdr:spPr>
    </xdr:pic>
    <xdr:clientData/>
  </xdr:oneCellAnchor>
  <xdr:oneCellAnchor>
    <xdr:from>
      <xdr:col>3</xdr:col>
      <xdr:colOff>1278513</xdr:colOff>
      <xdr:row>191</xdr:row>
      <xdr:rowOff>17010</xdr:rowOff>
    </xdr:from>
    <xdr:ext cx="185506" cy="207590"/>
    <xdr:pic>
      <xdr:nvPicPr>
        <xdr:cNvPr id="101" name="Picture 100">
          <a:extLst>
            <a:ext uri="{FF2B5EF4-FFF2-40B4-BE49-F238E27FC236}">
              <a16:creationId xmlns:a16="http://schemas.microsoft.com/office/drawing/2014/main" id="{89A22842-A36C-4B90-A2CA-00071AED64D1}"/>
            </a:ext>
          </a:extLst>
        </xdr:cNvPr>
        <xdr:cNvPicPr>
          <a:picLocks noChangeAspect="1"/>
        </xdr:cNvPicPr>
      </xdr:nvPicPr>
      <xdr:blipFill>
        <a:blip xmlns:r="http://schemas.openxmlformats.org/officeDocument/2006/relationships" r:embed="rId2"/>
        <a:stretch>
          <a:fillRect/>
        </a:stretch>
      </xdr:blipFill>
      <xdr:spPr>
        <a:xfrm>
          <a:off x="10808360789" y="87801689"/>
          <a:ext cx="185506" cy="207590"/>
        </a:xfrm>
        <a:prstGeom prst="rect">
          <a:avLst/>
        </a:prstGeom>
      </xdr:spPr>
    </xdr:pic>
    <xdr:clientData/>
  </xdr:oneCellAnchor>
  <xdr:oneCellAnchor>
    <xdr:from>
      <xdr:col>3</xdr:col>
      <xdr:colOff>1244849</xdr:colOff>
      <xdr:row>195</xdr:row>
      <xdr:rowOff>17010</xdr:rowOff>
    </xdr:from>
    <xdr:ext cx="185506" cy="207590"/>
    <xdr:pic>
      <xdr:nvPicPr>
        <xdr:cNvPr id="103" name="Picture 102">
          <a:extLst>
            <a:ext uri="{FF2B5EF4-FFF2-40B4-BE49-F238E27FC236}">
              <a16:creationId xmlns:a16="http://schemas.microsoft.com/office/drawing/2014/main" id="{3C29B9D2-C868-469D-A4C9-2B3A0CC92DE5}"/>
            </a:ext>
          </a:extLst>
        </xdr:cNvPr>
        <xdr:cNvPicPr>
          <a:picLocks noChangeAspect="1"/>
        </xdr:cNvPicPr>
      </xdr:nvPicPr>
      <xdr:blipFill>
        <a:blip xmlns:r="http://schemas.openxmlformats.org/officeDocument/2006/relationships" r:embed="rId2"/>
        <a:stretch>
          <a:fillRect/>
        </a:stretch>
      </xdr:blipFill>
      <xdr:spPr>
        <a:xfrm>
          <a:off x="10832861890" y="90122214"/>
          <a:ext cx="185506" cy="207590"/>
        </a:xfrm>
        <a:prstGeom prst="rect">
          <a:avLst/>
        </a:prstGeom>
      </xdr:spPr>
    </xdr:pic>
    <xdr:clientData/>
  </xdr:oneCellAnchor>
  <xdr:twoCellAnchor>
    <xdr:from>
      <xdr:col>7</xdr:col>
      <xdr:colOff>246985</xdr:colOff>
      <xdr:row>299</xdr:row>
      <xdr:rowOff>265638</xdr:rowOff>
    </xdr:from>
    <xdr:to>
      <xdr:col>27</xdr:col>
      <xdr:colOff>280866</xdr:colOff>
      <xdr:row>337</xdr:row>
      <xdr:rowOff>122115</xdr:rowOff>
    </xdr:to>
    <xdr:graphicFrame macro="">
      <xdr:nvGraphicFramePr>
        <xdr:cNvPr id="134" name="Chart 133">
          <a:extLst>
            <a:ext uri="{FF2B5EF4-FFF2-40B4-BE49-F238E27FC236}">
              <a16:creationId xmlns:a16="http://schemas.microsoft.com/office/drawing/2014/main" id="{8DCAEA75-5C1A-80D8-D360-F9A41C665A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647700</xdr:colOff>
          <xdr:row>46</xdr:row>
          <xdr:rowOff>0</xdr:rowOff>
        </xdr:from>
        <xdr:to>
          <xdr:col>1</xdr:col>
          <xdr:colOff>514350</xdr:colOff>
          <xdr:row>48</xdr:row>
          <xdr:rowOff>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46</xdr:row>
          <xdr:rowOff>666750</xdr:rowOff>
        </xdr:from>
        <xdr:to>
          <xdr:col>1</xdr:col>
          <xdr:colOff>323850</xdr:colOff>
          <xdr:row>46</xdr:row>
          <xdr:rowOff>1149350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47</xdr:row>
          <xdr:rowOff>552450</xdr:rowOff>
        </xdr:from>
        <xdr:to>
          <xdr:col>1</xdr:col>
          <xdr:colOff>381000</xdr:colOff>
          <xdr:row>47</xdr:row>
          <xdr:rowOff>762000</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514350</xdr:colOff>
          <xdr:row>48</xdr:row>
          <xdr:rowOff>6350</xdr:rowOff>
        </xdr:to>
        <xdr:sp macro="" textlink="">
          <xdr:nvSpPr>
            <xdr:cNvPr id="2056" name="Group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685800</xdr:colOff>
          <xdr:row>46</xdr:row>
          <xdr:rowOff>774700</xdr:rowOff>
        </xdr:from>
        <xdr:to>
          <xdr:col>7</xdr:col>
          <xdr:colOff>927100</xdr:colOff>
          <xdr:row>46</xdr:row>
          <xdr:rowOff>990600</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5504</xdr:col>
          <xdr:colOff>279400</xdr:colOff>
          <xdr:row>47</xdr:row>
          <xdr:rowOff>774700</xdr:rowOff>
        </xdr:from>
        <xdr:to>
          <xdr:col>5504</xdr:col>
          <xdr:colOff>514350</xdr:colOff>
          <xdr:row>47</xdr:row>
          <xdr:rowOff>990600</xdr:rowOff>
        </xdr:to>
        <xdr:sp macro="" textlink="">
          <xdr:nvSpPr>
            <xdr:cNvPr id="2058" name="Option Button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698500</xdr:colOff>
          <xdr:row>46</xdr:row>
          <xdr:rowOff>704850</xdr:rowOff>
        </xdr:from>
        <xdr:to>
          <xdr:col>7</xdr:col>
          <xdr:colOff>895350</xdr:colOff>
          <xdr:row>46</xdr:row>
          <xdr:rowOff>1117600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692150</xdr:colOff>
          <xdr:row>47</xdr:row>
          <xdr:rowOff>482600</xdr:rowOff>
        </xdr:from>
        <xdr:to>
          <xdr:col>7</xdr:col>
          <xdr:colOff>958850</xdr:colOff>
          <xdr:row>47</xdr:row>
          <xdr:rowOff>692150</xdr:rowOff>
        </xdr:to>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45</xdr:row>
          <xdr:rowOff>342900</xdr:rowOff>
        </xdr:from>
        <xdr:to>
          <xdr:col>8</xdr:col>
          <xdr:colOff>0</xdr:colOff>
          <xdr:row>48</xdr:row>
          <xdr:rowOff>0</xdr:rowOff>
        </xdr:to>
        <xdr:sp macro="" textlink="">
          <xdr:nvSpPr>
            <xdr:cNvPr id="2061" name="Group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18288" tIns="0" rIns="0" bIns="0" anchor="t" upright="1"/>
            <a:lstStyle/>
            <a:p>
              <a:pPr algn="r" rtl="0">
                <a:defRPr sz="1000"/>
              </a:pPr>
              <a:endParaRPr lang="en-US"/>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295</xdr:col>
          <xdr:colOff>152400</xdr:colOff>
          <xdr:row>208</xdr:row>
          <xdr:rowOff>165100</xdr:rowOff>
        </xdr:from>
        <xdr:to>
          <xdr:col>295</xdr:col>
          <xdr:colOff>381000</xdr:colOff>
          <xdr:row>210</xdr:row>
          <xdr:rowOff>25400</xdr:rowOff>
        </xdr:to>
        <xdr:sp macro="" textlink="">
          <xdr:nvSpPr>
            <xdr:cNvPr id="6157" name="Control 13"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295</xdr:col>
          <xdr:colOff>152400</xdr:colOff>
          <xdr:row>208</xdr:row>
          <xdr:rowOff>165100</xdr:rowOff>
        </xdr:from>
        <xdr:to>
          <xdr:col>295</xdr:col>
          <xdr:colOff>381000</xdr:colOff>
          <xdr:row>210</xdr:row>
          <xdr:rowOff>25400</xdr:rowOff>
        </xdr:to>
        <xdr:sp macro="" textlink="">
          <xdr:nvSpPr>
            <xdr:cNvPr id="6158" name="Control 14"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295</xdr:col>
          <xdr:colOff>152400</xdr:colOff>
          <xdr:row>208</xdr:row>
          <xdr:rowOff>165100</xdr:rowOff>
        </xdr:from>
        <xdr:to>
          <xdr:col>295</xdr:col>
          <xdr:colOff>381000</xdr:colOff>
          <xdr:row>210</xdr:row>
          <xdr:rowOff>25400</xdr:rowOff>
        </xdr:to>
        <xdr:sp macro="" textlink="">
          <xdr:nvSpPr>
            <xdr:cNvPr id="6159" name="Control 15"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295</xdr:col>
          <xdr:colOff>152400</xdr:colOff>
          <xdr:row>208</xdr:row>
          <xdr:rowOff>165100</xdr:rowOff>
        </xdr:from>
        <xdr:to>
          <xdr:col>295</xdr:col>
          <xdr:colOff>381000</xdr:colOff>
          <xdr:row>210</xdr:row>
          <xdr:rowOff>25400</xdr:rowOff>
        </xdr:to>
        <xdr:sp macro="" textlink="">
          <xdr:nvSpPr>
            <xdr:cNvPr id="6160" name="Control 16"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295</xdr:col>
          <xdr:colOff>152400</xdr:colOff>
          <xdr:row>208</xdr:row>
          <xdr:rowOff>165100</xdr:rowOff>
        </xdr:from>
        <xdr:to>
          <xdr:col>295</xdr:col>
          <xdr:colOff>381000</xdr:colOff>
          <xdr:row>210</xdr:row>
          <xdr:rowOff>25400</xdr:rowOff>
        </xdr:to>
        <xdr:sp macro="" textlink="">
          <xdr:nvSpPr>
            <xdr:cNvPr id="6161" name="Control 17"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295</xdr:col>
          <xdr:colOff>152400</xdr:colOff>
          <xdr:row>208</xdr:row>
          <xdr:rowOff>165100</xdr:rowOff>
        </xdr:from>
        <xdr:to>
          <xdr:col>295</xdr:col>
          <xdr:colOff>381000</xdr:colOff>
          <xdr:row>210</xdr:row>
          <xdr:rowOff>25400</xdr:rowOff>
        </xdr:to>
        <xdr:sp macro="" textlink="">
          <xdr:nvSpPr>
            <xdr:cNvPr id="6162" name="Control 18" hidden="1">
              <a:extLst>
                <a:ext uri="{63B3BB69-23CF-44E3-9099-C40C66FF867C}">
                  <a14:compatExt spid="_x0000_s6162"/>
                </a:ext>
                <a:ext uri="{FF2B5EF4-FFF2-40B4-BE49-F238E27FC236}">
                  <a16:creationId xmlns:a16="http://schemas.microsoft.com/office/drawing/2014/main" id="{00000000-0008-0000-0200-000012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293</xdr:col>
          <xdr:colOff>520700</xdr:colOff>
          <xdr:row>198</xdr:row>
          <xdr:rowOff>12700</xdr:rowOff>
        </xdr:from>
        <xdr:to>
          <xdr:col>294</xdr:col>
          <xdr:colOff>12700</xdr:colOff>
          <xdr:row>199</xdr:row>
          <xdr:rowOff>0</xdr:rowOff>
        </xdr:to>
        <xdr:sp macro="" textlink="">
          <xdr:nvSpPr>
            <xdr:cNvPr id="6163" name="Control 19" hidden="1">
              <a:extLst>
                <a:ext uri="{63B3BB69-23CF-44E3-9099-C40C66FF867C}">
                  <a14:compatExt spid="_x0000_s6163"/>
                </a:ext>
                <a:ext uri="{FF2B5EF4-FFF2-40B4-BE49-F238E27FC236}">
                  <a16:creationId xmlns:a16="http://schemas.microsoft.com/office/drawing/2014/main" id="{00000000-0008-0000-0200-000013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0</xdr:col>
      <xdr:colOff>0</xdr:colOff>
      <xdr:row>0</xdr:row>
      <xdr:rowOff>0</xdr:rowOff>
    </xdr:from>
    <xdr:to>
      <xdr:col>3</xdr:col>
      <xdr:colOff>1368425</xdr:colOff>
      <xdr:row>13</xdr:row>
      <xdr:rowOff>97971</xdr:rowOff>
    </xdr:to>
    <xdr:pic>
      <xdr:nvPicPr>
        <xdr:cNvPr id="2" name="Picture 1">
          <a:extLst>
            <a:ext uri="{FF2B5EF4-FFF2-40B4-BE49-F238E27FC236}">
              <a16:creationId xmlns:a16="http://schemas.microsoft.com/office/drawing/2014/main" id="{423125CA-6600-484B-93D7-3DF44A32F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3873550" y="0"/>
          <a:ext cx="4645025" cy="2450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731065</xdr:colOff>
      <xdr:row>106</xdr:row>
      <xdr:rowOff>10414</xdr:rowOff>
    </xdr:from>
    <xdr:ext cx="185506" cy="207590"/>
    <xdr:pic>
      <xdr:nvPicPr>
        <xdr:cNvPr id="4" name="Picture 3">
          <a:extLst>
            <a:ext uri="{FF2B5EF4-FFF2-40B4-BE49-F238E27FC236}">
              <a16:creationId xmlns:a16="http://schemas.microsoft.com/office/drawing/2014/main" id="{A438BF1D-B6DD-43D0-BF32-870234FFC1D9}"/>
            </a:ext>
          </a:extLst>
        </xdr:cNvPr>
        <xdr:cNvPicPr>
          <a:picLocks noChangeAspect="1"/>
        </xdr:cNvPicPr>
      </xdr:nvPicPr>
      <xdr:blipFill>
        <a:blip xmlns:r="http://schemas.openxmlformats.org/officeDocument/2006/relationships" r:embed="rId2"/>
        <a:stretch>
          <a:fillRect/>
        </a:stretch>
      </xdr:blipFill>
      <xdr:spPr>
        <a:xfrm>
          <a:off x="10850063215" y="42364914"/>
          <a:ext cx="185506" cy="207590"/>
        </a:xfrm>
        <a:prstGeom prst="rect">
          <a:avLst/>
        </a:prstGeom>
      </xdr:spPr>
    </xdr:pic>
    <xdr:clientData/>
  </xdr:oneCellAnchor>
  <xdr:oneCellAnchor>
    <xdr:from>
      <xdr:col>5</xdr:col>
      <xdr:colOff>818234</xdr:colOff>
      <xdr:row>122</xdr:row>
      <xdr:rowOff>79484</xdr:rowOff>
    </xdr:from>
    <xdr:ext cx="185506" cy="207590"/>
    <xdr:pic>
      <xdr:nvPicPr>
        <xdr:cNvPr id="5" name="Picture 4">
          <a:extLst>
            <a:ext uri="{FF2B5EF4-FFF2-40B4-BE49-F238E27FC236}">
              <a16:creationId xmlns:a16="http://schemas.microsoft.com/office/drawing/2014/main" id="{2D0A25AA-C183-4659-94A8-C6E8498674A9}"/>
            </a:ext>
          </a:extLst>
        </xdr:cNvPr>
        <xdr:cNvPicPr>
          <a:picLocks noChangeAspect="1"/>
        </xdr:cNvPicPr>
      </xdr:nvPicPr>
      <xdr:blipFill>
        <a:blip xmlns:r="http://schemas.openxmlformats.org/officeDocument/2006/relationships" r:embed="rId2"/>
        <a:stretch>
          <a:fillRect/>
        </a:stretch>
      </xdr:blipFill>
      <xdr:spPr>
        <a:xfrm>
          <a:off x="10849976046" y="46888055"/>
          <a:ext cx="185506" cy="207590"/>
        </a:xfrm>
        <a:prstGeom prst="rect">
          <a:avLst/>
        </a:prstGeom>
      </xdr:spPr>
    </xdr:pic>
    <xdr:clientData/>
  </xdr:oneCellAnchor>
  <xdr:oneCellAnchor>
    <xdr:from>
      <xdr:col>4</xdr:col>
      <xdr:colOff>1023578</xdr:colOff>
      <xdr:row>122</xdr:row>
      <xdr:rowOff>72869</xdr:rowOff>
    </xdr:from>
    <xdr:ext cx="185506" cy="207590"/>
    <xdr:pic>
      <xdr:nvPicPr>
        <xdr:cNvPr id="6" name="Picture 5">
          <a:extLst>
            <a:ext uri="{FF2B5EF4-FFF2-40B4-BE49-F238E27FC236}">
              <a16:creationId xmlns:a16="http://schemas.microsoft.com/office/drawing/2014/main" id="{07CC3707-0A54-42E4-BB83-3BDAFEE44F3B}"/>
            </a:ext>
          </a:extLst>
        </xdr:cNvPr>
        <xdr:cNvPicPr>
          <a:picLocks noChangeAspect="1"/>
        </xdr:cNvPicPr>
      </xdr:nvPicPr>
      <xdr:blipFill>
        <a:blip xmlns:r="http://schemas.openxmlformats.org/officeDocument/2006/relationships" r:embed="rId2"/>
        <a:stretch>
          <a:fillRect/>
        </a:stretch>
      </xdr:blipFill>
      <xdr:spPr>
        <a:xfrm>
          <a:off x="10851875273" y="46881440"/>
          <a:ext cx="185506" cy="20759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1856</xdr:col>
          <xdr:colOff>311150</xdr:colOff>
          <xdr:row>18</xdr:row>
          <xdr:rowOff>171450</xdr:rowOff>
        </xdr:from>
        <xdr:to>
          <xdr:col>1856</xdr:col>
          <xdr:colOff>450850</xdr:colOff>
          <xdr:row>18</xdr:row>
          <xdr:rowOff>381000</xdr:rowOff>
        </xdr:to>
        <xdr:sp macro="" textlink="">
          <xdr:nvSpPr>
            <xdr:cNvPr id="4098" name="Control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19</xdr:row>
          <xdr:rowOff>127000</xdr:rowOff>
        </xdr:from>
        <xdr:to>
          <xdr:col>1856</xdr:col>
          <xdr:colOff>450850</xdr:colOff>
          <xdr:row>19</xdr:row>
          <xdr:rowOff>336550</xdr:rowOff>
        </xdr:to>
        <xdr:sp macro="" textlink="">
          <xdr:nvSpPr>
            <xdr:cNvPr id="4099" name="Control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19</xdr:row>
          <xdr:rowOff>603250</xdr:rowOff>
        </xdr:from>
        <xdr:to>
          <xdr:col>1856</xdr:col>
          <xdr:colOff>450850</xdr:colOff>
          <xdr:row>20</xdr:row>
          <xdr:rowOff>165100</xdr:rowOff>
        </xdr:to>
        <xdr:sp macro="" textlink="">
          <xdr:nvSpPr>
            <xdr:cNvPr id="4100" name="Control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20</xdr:row>
          <xdr:rowOff>552450</xdr:rowOff>
        </xdr:from>
        <xdr:to>
          <xdr:col>1856</xdr:col>
          <xdr:colOff>450850</xdr:colOff>
          <xdr:row>21</xdr:row>
          <xdr:rowOff>120650</xdr:rowOff>
        </xdr:to>
        <xdr:sp macro="" textlink="">
          <xdr:nvSpPr>
            <xdr:cNvPr id="4101" name="Control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21</xdr:row>
          <xdr:rowOff>444500</xdr:rowOff>
        </xdr:from>
        <xdr:to>
          <xdr:col>1856</xdr:col>
          <xdr:colOff>450850</xdr:colOff>
          <xdr:row>22</xdr:row>
          <xdr:rowOff>6350</xdr:rowOff>
        </xdr:to>
        <xdr:sp macro="" textlink="">
          <xdr:nvSpPr>
            <xdr:cNvPr id="4102" name="Control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22</xdr:row>
          <xdr:rowOff>361950</xdr:rowOff>
        </xdr:from>
        <xdr:to>
          <xdr:col>1856</xdr:col>
          <xdr:colOff>450850</xdr:colOff>
          <xdr:row>22</xdr:row>
          <xdr:rowOff>571500</xdr:rowOff>
        </xdr:to>
        <xdr:sp macro="" textlink="">
          <xdr:nvSpPr>
            <xdr:cNvPr id="4103" name="Control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23</xdr:row>
          <xdr:rowOff>298450</xdr:rowOff>
        </xdr:from>
        <xdr:to>
          <xdr:col>1856</xdr:col>
          <xdr:colOff>450850</xdr:colOff>
          <xdr:row>23</xdr:row>
          <xdr:rowOff>508000</xdr:rowOff>
        </xdr:to>
        <xdr:sp macro="" textlink="">
          <xdr:nvSpPr>
            <xdr:cNvPr id="4104" name="Control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24</xdr:row>
          <xdr:rowOff>146050</xdr:rowOff>
        </xdr:from>
        <xdr:to>
          <xdr:col>1856</xdr:col>
          <xdr:colOff>450850</xdr:colOff>
          <xdr:row>24</xdr:row>
          <xdr:rowOff>355600</xdr:rowOff>
        </xdr:to>
        <xdr:sp macro="" textlink="">
          <xdr:nvSpPr>
            <xdr:cNvPr id="4105" name="Control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25</xdr:row>
          <xdr:rowOff>101600</xdr:rowOff>
        </xdr:from>
        <xdr:to>
          <xdr:col>1856</xdr:col>
          <xdr:colOff>450850</xdr:colOff>
          <xdr:row>25</xdr:row>
          <xdr:rowOff>311150</xdr:rowOff>
        </xdr:to>
        <xdr:sp macro="" textlink="">
          <xdr:nvSpPr>
            <xdr:cNvPr id="4106" name="Control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19</xdr:row>
          <xdr:rowOff>127000</xdr:rowOff>
        </xdr:from>
        <xdr:to>
          <xdr:col>1856</xdr:col>
          <xdr:colOff>450850</xdr:colOff>
          <xdr:row>19</xdr:row>
          <xdr:rowOff>336550</xdr:rowOff>
        </xdr:to>
        <xdr:sp macro="" textlink="">
          <xdr:nvSpPr>
            <xdr:cNvPr id="4108" name="Control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19</xdr:row>
          <xdr:rowOff>603250</xdr:rowOff>
        </xdr:from>
        <xdr:to>
          <xdr:col>1856</xdr:col>
          <xdr:colOff>450850</xdr:colOff>
          <xdr:row>20</xdr:row>
          <xdr:rowOff>165100</xdr:rowOff>
        </xdr:to>
        <xdr:sp macro="" textlink="">
          <xdr:nvSpPr>
            <xdr:cNvPr id="4109" name="Control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20</xdr:row>
          <xdr:rowOff>552450</xdr:rowOff>
        </xdr:from>
        <xdr:to>
          <xdr:col>1856</xdr:col>
          <xdr:colOff>450850</xdr:colOff>
          <xdr:row>21</xdr:row>
          <xdr:rowOff>120650</xdr:rowOff>
        </xdr:to>
        <xdr:sp macro="" textlink="">
          <xdr:nvSpPr>
            <xdr:cNvPr id="4110" name="Control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21</xdr:row>
          <xdr:rowOff>444500</xdr:rowOff>
        </xdr:from>
        <xdr:to>
          <xdr:col>1856</xdr:col>
          <xdr:colOff>450850</xdr:colOff>
          <xdr:row>22</xdr:row>
          <xdr:rowOff>6350</xdr:rowOff>
        </xdr:to>
        <xdr:sp macro="" textlink="">
          <xdr:nvSpPr>
            <xdr:cNvPr id="4111" name="Control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22</xdr:row>
          <xdr:rowOff>361950</xdr:rowOff>
        </xdr:from>
        <xdr:to>
          <xdr:col>1856</xdr:col>
          <xdr:colOff>450850</xdr:colOff>
          <xdr:row>22</xdr:row>
          <xdr:rowOff>571500</xdr:rowOff>
        </xdr:to>
        <xdr:sp macro="" textlink="">
          <xdr:nvSpPr>
            <xdr:cNvPr id="4112" name="Control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23</xdr:row>
          <xdr:rowOff>298450</xdr:rowOff>
        </xdr:from>
        <xdr:to>
          <xdr:col>1856</xdr:col>
          <xdr:colOff>450850</xdr:colOff>
          <xdr:row>23</xdr:row>
          <xdr:rowOff>508000</xdr:rowOff>
        </xdr:to>
        <xdr:sp macro="" textlink="">
          <xdr:nvSpPr>
            <xdr:cNvPr id="4113" name="Control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24</xdr:row>
          <xdr:rowOff>146050</xdr:rowOff>
        </xdr:from>
        <xdr:to>
          <xdr:col>1856</xdr:col>
          <xdr:colOff>450850</xdr:colOff>
          <xdr:row>24</xdr:row>
          <xdr:rowOff>355600</xdr:rowOff>
        </xdr:to>
        <xdr:sp macro="" textlink="">
          <xdr:nvSpPr>
            <xdr:cNvPr id="4114" name="Control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25</xdr:row>
          <xdr:rowOff>101600</xdr:rowOff>
        </xdr:from>
        <xdr:to>
          <xdr:col>1856</xdr:col>
          <xdr:colOff>450850</xdr:colOff>
          <xdr:row>25</xdr:row>
          <xdr:rowOff>311150</xdr:rowOff>
        </xdr:to>
        <xdr:sp macro="" textlink="">
          <xdr:nvSpPr>
            <xdr:cNvPr id="4115" name="Control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26</xdr:row>
          <xdr:rowOff>57150</xdr:rowOff>
        </xdr:from>
        <xdr:to>
          <xdr:col>1856</xdr:col>
          <xdr:colOff>450850</xdr:colOff>
          <xdr:row>26</xdr:row>
          <xdr:rowOff>266700</xdr:rowOff>
        </xdr:to>
        <xdr:sp macro="" textlink="">
          <xdr:nvSpPr>
            <xdr:cNvPr id="4116" name="Control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1856</xdr:col>
          <xdr:colOff>311150</xdr:colOff>
          <xdr:row>26</xdr:row>
          <xdr:rowOff>533400</xdr:rowOff>
        </xdr:from>
        <xdr:to>
          <xdr:col>1856</xdr:col>
          <xdr:colOff>450850</xdr:colOff>
          <xdr:row>27</xdr:row>
          <xdr:rowOff>95250</xdr:rowOff>
        </xdr:to>
        <xdr:sp macro="" textlink="">
          <xdr:nvSpPr>
            <xdr:cNvPr id="4117" name="Control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oneCellAnchor>
    <xdr:from>
      <xdr:col>0</xdr:col>
      <xdr:colOff>0</xdr:colOff>
      <xdr:row>0</xdr:row>
      <xdr:rowOff>0</xdr:rowOff>
    </xdr:from>
    <xdr:ext cx="4637505" cy="2378958"/>
    <xdr:pic>
      <xdr:nvPicPr>
        <xdr:cNvPr id="2" name="Picture 1">
          <a:extLst>
            <a:ext uri="{FF2B5EF4-FFF2-40B4-BE49-F238E27FC236}">
              <a16:creationId xmlns:a16="http://schemas.microsoft.com/office/drawing/2014/main" id="{745D64A2-A3DD-4254-B7ED-F7E96B1D1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1511350" y="0"/>
          <a:ext cx="4645025" cy="24506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5397361</xdr:colOff>
      <xdr:row>3</xdr:row>
      <xdr:rowOff>209201</xdr:rowOff>
    </xdr:from>
    <xdr:ext cx="26354" cy="173766"/>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67047AEE-552C-6C69-93D1-F01BF5094708}"/>
                </a:ext>
              </a:extLst>
            </xdr:cNvPr>
            <xdr:cNvSpPr txBox="1"/>
          </xdr:nvSpPr>
          <xdr:spPr>
            <a:xfrm>
              <a:off x="9946345131" y="1172168"/>
              <a:ext cx="26354"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rtl="1"/>
              <a14:m>
                <m:oMathPara xmlns:m="http://schemas.openxmlformats.org/officeDocument/2006/math">
                  <m:oMathParaPr>
                    <m:jc m:val="centerGroup"/>
                  </m:oMathParaPr>
                  <m:oMath xmlns:m="http://schemas.openxmlformats.org/officeDocument/2006/math">
                    <a:fld id="{825F15A7-03F4-43D7-82C5-3E23DA2F108C}" type="mathplaceholder">
                      <a:rPr lang="en-US" sz="1100" i="1" kern="1200">
                        <a:latin typeface="Cambria Math" panose="02040503050406030204" pitchFamily="18" charset="0"/>
                      </a:rPr>
                      <a:t>Type equation here.</a:t>
                    </a:fld>
                  </m:oMath>
                </m:oMathPara>
              </a14:m>
              <a:endParaRPr lang="en-US" sz="1100" kern="1200"/>
            </a:p>
          </xdr:txBody>
        </xdr:sp>
      </mc:Choice>
      <mc:Fallback xmlns="">
        <xdr:sp macro="" textlink="">
          <xdr:nvSpPr>
            <xdr:cNvPr id="2" name="TextBox 1">
              <a:extLst>
                <a:ext uri="{FF2B5EF4-FFF2-40B4-BE49-F238E27FC236}">
                  <a16:creationId xmlns:a16="http://schemas.microsoft.com/office/drawing/2014/main" id="{67047AEE-552C-6C69-93D1-F01BF5094708}"/>
                </a:ext>
              </a:extLst>
            </xdr:cNvPr>
            <xdr:cNvSpPr txBox="1"/>
          </xdr:nvSpPr>
          <xdr:spPr>
            <a:xfrm>
              <a:off x="9946345131" y="1172168"/>
              <a:ext cx="26354"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rtl="1"/>
              <a:r>
                <a:rPr lang="en-US" sz="1100" i="0" kern="1200">
                  <a:latin typeface="Cambria Math" panose="02040503050406030204" pitchFamily="18" charset="0"/>
                </a:rPr>
                <a:t>"Type equation here."</a:t>
              </a:r>
              <a:endParaRPr lang="en-US" sz="1100" kern="1200"/>
            </a:p>
          </xdr:txBody>
        </xdr:sp>
      </mc:Fallback>
    </mc:AlternateContent>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ESNAD PPt Template_Arabic">
  <a:themeElements>
    <a:clrScheme name="Custom 1">
      <a:dk1>
        <a:srgbClr val="4B4F54"/>
      </a:dk1>
      <a:lt1>
        <a:srgbClr val="FFFFFF"/>
      </a:lt1>
      <a:dk2>
        <a:srgbClr val="00717F"/>
      </a:dk2>
      <a:lt2>
        <a:srgbClr val="FFB81C"/>
      </a:lt2>
      <a:accent1>
        <a:srgbClr val="00717F"/>
      </a:accent1>
      <a:accent2>
        <a:srgbClr val="494F53"/>
      </a:accent2>
      <a:accent3>
        <a:srgbClr val="FFB81C"/>
      </a:accent3>
      <a:accent4>
        <a:srgbClr val="BC955C"/>
      </a:accent4>
      <a:accent5>
        <a:srgbClr val="C2471A"/>
      </a:accent5>
      <a:accent6>
        <a:srgbClr val="CFD3D3"/>
      </a:accent6>
      <a:hlink>
        <a:srgbClr val="00475E"/>
      </a:hlink>
      <a:folHlink>
        <a:srgbClr val="C2471A"/>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ESNAD-PPT_Template-Arabic" id="{CD1BDD4F-30C2-4EBC-A0B6-98BAFC5694B9}" vid="{5F2D5305-8F5E-4160-ACF0-B70E9B9D6039}"/>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hyperlink" Target="https://ngd.sgs.gov.sa/en" TargetMode="External"/><Relationship Id="rId1" Type="http://schemas.openxmlformats.org/officeDocument/2006/relationships/hyperlink" Target="https://smsc375-my.sharepoint.com/:f:/g/personal/a_alfaeem_smsc_sa/EsutGMqIEe1IjGXfJcIVTWEBqFugD7xD70D6AijHxiI_9Q?e=cMfkNJ"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8.emf"/><Relationship Id="rId3" Type="http://schemas.openxmlformats.org/officeDocument/2006/relationships/vmlDrawing" Target="../drawings/vmlDrawing2.vml"/><Relationship Id="rId7" Type="http://schemas.openxmlformats.org/officeDocument/2006/relationships/image" Target="../media/image5.emf"/><Relationship Id="rId12" Type="http://schemas.openxmlformats.org/officeDocument/2006/relationships/control" Target="../activeX/activeX5.xml"/><Relationship Id="rId17" Type="http://schemas.openxmlformats.org/officeDocument/2006/relationships/image" Target="../media/image10.emf"/><Relationship Id="rId2" Type="http://schemas.openxmlformats.org/officeDocument/2006/relationships/drawing" Target="../drawings/drawing3.xml"/><Relationship Id="rId16" Type="http://schemas.openxmlformats.org/officeDocument/2006/relationships/control" Target="../activeX/activeX7.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7.emf"/><Relationship Id="rId5" Type="http://schemas.openxmlformats.org/officeDocument/2006/relationships/image" Target="../media/image4.emf"/><Relationship Id="rId15" Type="http://schemas.openxmlformats.org/officeDocument/2006/relationships/image" Target="../media/image9.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6.emf"/><Relationship Id="rId14" Type="http://schemas.openxmlformats.org/officeDocument/2006/relationships/control" Target="../activeX/activeX6.xml"/></Relationships>
</file>

<file path=xl/worksheets/_rels/sheet4.xml.rels><?xml version="1.0" encoding="UTF-8" standalone="yes"?>
<Relationships xmlns="http://schemas.openxmlformats.org/package/2006/relationships"><Relationship Id="rId8" Type="http://schemas.openxmlformats.org/officeDocument/2006/relationships/image" Target="../media/image13.emf"/><Relationship Id="rId13" Type="http://schemas.openxmlformats.org/officeDocument/2006/relationships/control" Target="../activeX/activeX15.xml"/><Relationship Id="rId18" Type="http://schemas.openxmlformats.org/officeDocument/2006/relationships/control" Target="../activeX/activeX20.xml"/><Relationship Id="rId3" Type="http://schemas.openxmlformats.org/officeDocument/2006/relationships/control" Target="../activeX/activeX8.xml"/><Relationship Id="rId21" Type="http://schemas.openxmlformats.org/officeDocument/2006/relationships/control" Target="../activeX/activeX23.xml"/><Relationship Id="rId7" Type="http://schemas.openxmlformats.org/officeDocument/2006/relationships/control" Target="../activeX/activeX10.xml"/><Relationship Id="rId12" Type="http://schemas.openxmlformats.org/officeDocument/2006/relationships/control" Target="../activeX/activeX14.xml"/><Relationship Id="rId17" Type="http://schemas.openxmlformats.org/officeDocument/2006/relationships/control" Target="../activeX/activeX19.xml"/><Relationship Id="rId2" Type="http://schemas.openxmlformats.org/officeDocument/2006/relationships/vmlDrawing" Target="../drawings/vmlDrawing3.vml"/><Relationship Id="rId16" Type="http://schemas.openxmlformats.org/officeDocument/2006/relationships/control" Target="../activeX/activeX18.xml"/><Relationship Id="rId20" Type="http://schemas.openxmlformats.org/officeDocument/2006/relationships/control" Target="../activeX/activeX22.xml"/><Relationship Id="rId1" Type="http://schemas.openxmlformats.org/officeDocument/2006/relationships/drawing" Target="../drawings/drawing4.xml"/><Relationship Id="rId6" Type="http://schemas.openxmlformats.org/officeDocument/2006/relationships/image" Target="../media/image12.emf"/><Relationship Id="rId11" Type="http://schemas.openxmlformats.org/officeDocument/2006/relationships/control" Target="../activeX/activeX13.xml"/><Relationship Id="rId24" Type="http://schemas.openxmlformats.org/officeDocument/2006/relationships/control" Target="../activeX/activeX26.xml"/><Relationship Id="rId5" Type="http://schemas.openxmlformats.org/officeDocument/2006/relationships/control" Target="../activeX/activeX9.xml"/><Relationship Id="rId15" Type="http://schemas.openxmlformats.org/officeDocument/2006/relationships/control" Target="../activeX/activeX17.xml"/><Relationship Id="rId23" Type="http://schemas.openxmlformats.org/officeDocument/2006/relationships/control" Target="../activeX/activeX25.xml"/><Relationship Id="rId10" Type="http://schemas.openxmlformats.org/officeDocument/2006/relationships/control" Target="../activeX/activeX12.xml"/><Relationship Id="rId19" Type="http://schemas.openxmlformats.org/officeDocument/2006/relationships/control" Target="../activeX/activeX21.xml"/><Relationship Id="rId4" Type="http://schemas.openxmlformats.org/officeDocument/2006/relationships/image" Target="../media/image11.emf"/><Relationship Id="rId9" Type="http://schemas.openxmlformats.org/officeDocument/2006/relationships/control" Target="../activeX/activeX11.xml"/><Relationship Id="rId14" Type="http://schemas.openxmlformats.org/officeDocument/2006/relationships/control" Target="../activeX/activeX16.xml"/><Relationship Id="rId22" Type="http://schemas.openxmlformats.org/officeDocument/2006/relationships/control" Target="../activeX/activeX2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585B-BD6B-4953-B5F2-2DC9F1C16D54}">
  <dimension ref="A9:O91"/>
  <sheetViews>
    <sheetView showGridLines="0" rightToLeft="1" topLeftCell="A66" zoomScale="65" zoomScaleNormal="44" workbookViewId="0">
      <selection activeCell="J42" sqref="J42"/>
    </sheetView>
  </sheetViews>
  <sheetFormatPr defaultColWidth="8.58203125" defaultRowHeight="14.5" x14ac:dyDescent="0.35"/>
  <cols>
    <col min="1" max="1" width="8.58203125" style="3"/>
    <col min="2" max="7" width="23.58203125" style="3" customWidth="1"/>
    <col min="8" max="8" width="39.08203125" style="3" customWidth="1"/>
    <col min="9" max="10" width="23.58203125" style="3" customWidth="1"/>
    <col min="11" max="11" width="11" style="3" customWidth="1"/>
    <col min="12" max="15" width="16.83203125" style="3" customWidth="1"/>
    <col min="16" max="16384" width="8.58203125" style="3"/>
  </cols>
  <sheetData>
    <row r="9" spans="2:14" x14ac:dyDescent="0.35">
      <c r="B9"/>
    </row>
    <row r="15" spans="2:14" ht="41" x14ac:dyDescent="1.3">
      <c r="B15" s="321" t="s">
        <v>0</v>
      </c>
      <c r="C15" s="321"/>
      <c r="D15" s="321"/>
      <c r="E15" s="321"/>
      <c r="F15" s="321"/>
      <c r="G15" s="321"/>
      <c r="H15" s="321"/>
      <c r="I15" s="321"/>
      <c r="J15" s="321"/>
      <c r="K15" s="321"/>
      <c r="L15" s="321"/>
      <c r="M15" s="321"/>
      <c r="N15" s="321"/>
    </row>
    <row r="17" spans="2:14" ht="45" customHeight="1" thickBot="1" x14ac:dyDescent="0.4">
      <c r="B17" s="344" t="s">
        <v>1</v>
      </c>
      <c r="C17" s="344"/>
      <c r="D17" s="344"/>
      <c r="E17" s="344"/>
      <c r="F17" s="344"/>
    </row>
    <row r="18" spans="2:14" ht="49" customHeight="1" thickBot="1" x14ac:dyDescent="0.4">
      <c r="B18" s="328" t="s">
        <v>2</v>
      </c>
      <c r="C18" s="328" t="s">
        <v>3</v>
      </c>
      <c r="D18" s="328"/>
      <c r="E18" s="328" t="s">
        <v>4</v>
      </c>
      <c r="F18" s="328"/>
      <c r="H18" s="341" t="s">
        <v>5</v>
      </c>
      <c r="I18" s="342"/>
      <c r="J18" s="342"/>
      <c r="K18" s="342"/>
      <c r="L18" s="342"/>
      <c r="M18" s="342"/>
      <c r="N18" s="343"/>
    </row>
    <row r="19" spans="2:14" ht="15" customHeight="1" x14ac:dyDescent="0.35">
      <c r="B19" s="328"/>
      <c r="C19" s="328"/>
      <c r="D19" s="328"/>
      <c r="E19" s="328"/>
      <c r="F19" s="328"/>
      <c r="H19" s="277" t="s">
        <v>6</v>
      </c>
      <c r="I19" s="278"/>
      <c r="J19" s="278"/>
      <c r="K19" s="278"/>
      <c r="L19" s="278"/>
      <c r="M19" s="278"/>
      <c r="N19" s="279"/>
    </row>
    <row r="20" spans="2:14" ht="32.5" x14ac:dyDescent="0.35">
      <c r="B20" s="241">
        <v>2</v>
      </c>
      <c r="C20" s="329">
        <v>1</v>
      </c>
      <c r="D20" s="330"/>
      <c r="E20" s="336" t="s">
        <v>7</v>
      </c>
      <c r="F20" s="336"/>
      <c r="H20" s="280"/>
      <c r="I20" s="281"/>
      <c r="J20" s="281"/>
      <c r="K20" s="281"/>
      <c r="L20" s="281"/>
      <c r="M20" s="281"/>
      <c r="N20" s="282"/>
    </row>
    <row r="21" spans="2:14" ht="32.5" x14ac:dyDescent="0.35">
      <c r="B21" s="335" t="s">
        <v>8</v>
      </c>
      <c r="C21" s="331">
        <v>2</v>
      </c>
      <c r="D21" s="332"/>
      <c r="E21" s="350" t="s">
        <v>7</v>
      </c>
      <c r="F21" s="350"/>
      <c r="H21" s="280"/>
      <c r="I21" s="281"/>
      <c r="J21" s="281"/>
      <c r="K21" s="281"/>
      <c r="L21" s="281"/>
      <c r="M21" s="281"/>
      <c r="N21" s="282"/>
    </row>
    <row r="22" spans="2:14" ht="32.5" x14ac:dyDescent="0.35">
      <c r="B22" s="335"/>
      <c r="C22" s="333"/>
      <c r="D22" s="334"/>
      <c r="E22" s="339" t="s">
        <v>9</v>
      </c>
      <c r="F22" s="340"/>
      <c r="H22" s="280"/>
      <c r="I22" s="281"/>
      <c r="J22" s="281"/>
      <c r="K22" s="281"/>
      <c r="L22" s="281"/>
      <c r="M22" s="281"/>
      <c r="N22" s="282"/>
    </row>
    <row r="23" spans="2:14" ht="32.5" x14ac:dyDescent="0.35">
      <c r="B23" s="335" t="s">
        <v>10</v>
      </c>
      <c r="C23" s="336">
        <v>4</v>
      </c>
      <c r="D23" s="337"/>
      <c r="E23" s="351" t="s">
        <v>11</v>
      </c>
      <c r="F23" s="352"/>
      <c r="H23" s="280"/>
      <c r="I23" s="281"/>
      <c r="J23" s="281"/>
      <c r="K23" s="281"/>
      <c r="L23" s="281"/>
      <c r="M23" s="281"/>
      <c r="N23" s="282"/>
    </row>
    <row r="24" spans="2:14" ht="32.5" x14ac:dyDescent="0.35">
      <c r="B24" s="335"/>
      <c r="C24" s="336"/>
      <c r="D24" s="337"/>
      <c r="E24" s="339" t="s">
        <v>7</v>
      </c>
      <c r="F24" s="340"/>
      <c r="H24" s="280"/>
      <c r="I24" s="281"/>
      <c r="J24" s="281"/>
      <c r="K24" s="281"/>
      <c r="L24" s="281"/>
      <c r="M24" s="281"/>
      <c r="N24" s="282"/>
    </row>
    <row r="25" spans="2:14" ht="32.5" x14ac:dyDescent="0.35">
      <c r="B25" s="335"/>
      <c r="C25" s="336"/>
      <c r="D25" s="337"/>
      <c r="E25" s="339" t="s">
        <v>12</v>
      </c>
      <c r="F25" s="340"/>
      <c r="H25" s="280"/>
      <c r="I25" s="281"/>
      <c r="J25" s="281"/>
      <c r="K25" s="281"/>
      <c r="L25" s="281"/>
      <c r="M25" s="281"/>
      <c r="N25" s="282"/>
    </row>
    <row r="26" spans="2:14" ht="32.5" x14ac:dyDescent="0.35">
      <c r="B26" s="335"/>
      <c r="C26" s="336"/>
      <c r="D26" s="337"/>
      <c r="E26" s="348" t="s">
        <v>13</v>
      </c>
      <c r="F26" s="349"/>
      <c r="H26" s="280"/>
      <c r="I26" s="281"/>
      <c r="J26" s="281"/>
      <c r="K26" s="281"/>
      <c r="L26" s="281"/>
      <c r="M26" s="281"/>
      <c r="N26" s="282"/>
    </row>
    <row r="27" spans="2:14" ht="32.5" x14ac:dyDescent="0.35">
      <c r="B27" s="327" t="s">
        <v>14</v>
      </c>
      <c r="C27" s="336">
        <v>8</v>
      </c>
      <c r="D27" s="337"/>
      <c r="E27" s="351" t="s">
        <v>15</v>
      </c>
      <c r="F27" s="352"/>
      <c r="H27" s="280"/>
      <c r="I27" s="281"/>
      <c r="J27" s="281"/>
      <c r="K27" s="281"/>
      <c r="L27" s="281"/>
      <c r="M27" s="281"/>
      <c r="N27" s="282"/>
    </row>
    <row r="28" spans="2:14" ht="32.5" x14ac:dyDescent="0.35">
      <c r="B28" s="327"/>
      <c r="C28" s="336"/>
      <c r="D28" s="337"/>
      <c r="E28" s="339" t="s">
        <v>16</v>
      </c>
      <c r="F28" s="340"/>
      <c r="H28" s="280"/>
      <c r="I28" s="281"/>
      <c r="J28" s="281"/>
      <c r="K28" s="281"/>
      <c r="L28" s="281"/>
      <c r="M28" s="281"/>
      <c r="N28" s="282"/>
    </row>
    <row r="29" spans="2:14" ht="32.5" x14ac:dyDescent="0.35">
      <c r="B29" s="327"/>
      <c r="C29" s="336"/>
      <c r="D29" s="337"/>
      <c r="E29" s="339" t="s">
        <v>17</v>
      </c>
      <c r="F29" s="340"/>
      <c r="H29" s="280"/>
      <c r="I29" s="281"/>
      <c r="J29" s="281"/>
      <c r="K29" s="281"/>
      <c r="L29" s="281"/>
      <c r="M29" s="281"/>
      <c r="N29" s="282"/>
    </row>
    <row r="30" spans="2:14" ht="33" thickBot="1" x14ac:dyDescent="0.4">
      <c r="B30" s="327"/>
      <c r="C30" s="336"/>
      <c r="D30" s="337"/>
      <c r="E30" s="348" t="s">
        <v>13</v>
      </c>
      <c r="F30" s="349"/>
      <c r="H30" s="283"/>
      <c r="I30" s="284"/>
      <c r="J30" s="284"/>
      <c r="K30" s="284"/>
      <c r="L30" s="284"/>
      <c r="M30" s="284"/>
      <c r="N30" s="285"/>
    </row>
    <row r="31" spans="2:14" ht="49" customHeight="1" x14ac:dyDescent="0.35">
      <c r="B31" s="242" t="s">
        <v>18</v>
      </c>
      <c r="C31" s="336" t="s">
        <v>19</v>
      </c>
      <c r="D31" s="336"/>
      <c r="E31" s="338"/>
      <c r="F31" s="338"/>
      <c r="H31" s="30"/>
      <c r="I31" s="30"/>
      <c r="J31" s="30"/>
      <c r="K31" s="30"/>
      <c r="L31" s="30"/>
      <c r="M31" s="30"/>
      <c r="N31" s="30"/>
    </row>
    <row r="32" spans="2:14" ht="46.5" customHeight="1" x14ac:dyDescent="0.35"/>
    <row r="33" spans="2:14" ht="46.5" customHeight="1" thickBot="1" x14ac:dyDescent="0.4">
      <c r="B33" s="345" t="s">
        <v>20</v>
      </c>
      <c r="C33" s="345"/>
      <c r="D33" s="345"/>
      <c r="E33" s="345"/>
      <c r="F33" s="345"/>
      <c r="G33" s="345"/>
      <c r="H33" s="345"/>
    </row>
    <row r="34" spans="2:14" s="14" customFormat="1" ht="29.15" customHeight="1" thickBot="1" x14ac:dyDescent="0.9">
      <c r="B34" s="312" t="s">
        <v>21</v>
      </c>
      <c r="C34" s="313"/>
      <c r="D34" s="313"/>
      <c r="E34" s="313"/>
      <c r="F34" s="313"/>
      <c r="G34" s="313"/>
      <c r="H34" s="314"/>
    </row>
    <row r="35" spans="2:14" s="14" customFormat="1" ht="29.15" customHeight="1" x14ac:dyDescent="0.85">
      <c r="B35" s="315" t="s">
        <v>22</v>
      </c>
      <c r="C35" s="316"/>
      <c r="D35" s="316"/>
      <c r="E35" s="316"/>
      <c r="F35" s="317"/>
      <c r="G35" s="310"/>
      <c r="H35" s="311"/>
    </row>
    <row r="36" spans="2:14" s="14" customFormat="1" ht="29.15" customHeight="1" x14ac:dyDescent="0.85">
      <c r="B36" s="307" t="s">
        <v>23</v>
      </c>
      <c r="C36" s="308"/>
      <c r="D36" s="308"/>
      <c r="E36" s="308"/>
      <c r="F36" s="309"/>
      <c r="G36" s="303"/>
      <c r="H36" s="304"/>
    </row>
    <row r="37" spans="2:14" s="14" customFormat="1" ht="29.15" customHeight="1" x14ac:dyDescent="0.85">
      <c r="B37" s="307" t="s">
        <v>24</v>
      </c>
      <c r="C37" s="308"/>
      <c r="D37" s="308"/>
      <c r="E37" s="308"/>
      <c r="F37" s="309"/>
      <c r="G37" s="303"/>
      <c r="H37" s="304"/>
    </row>
    <row r="38" spans="2:14" s="14" customFormat="1" ht="29.15" customHeight="1" x14ac:dyDescent="0.85">
      <c r="B38" s="307" t="s">
        <v>25</v>
      </c>
      <c r="C38" s="308"/>
      <c r="D38" s="308"/>
      <c r="E38" s="308"/>
      <c r="F38" s="309"/>
      <c r="G38" s="303"/>
      <c r="H38" s="304"/>
    </row>
    <row r="39" spans="2:14" s="14" customFormat="1" ht="29.15" customHeight="1" thickBot="1" x14ac:dyDescent="0.9">
      <c r="B39" s="318" t="s">
        <v>26</v>
      </c>
      <c r="C39" s="319"/>
      <c r="D39" s="319"/>
      <c r="E39" s="319"/>
      <c r="F39" s="320"/>
      <c r="G39" s="303"/>
      <c r="H39" s="304"/>
      <c r="J39" s="58"/>
    </row>
    <row r="40" spans="2:14" s="14" customFormat="1" ht="29.15" customHeight="1" x14ac:dyDescent="0.85">
      <c r="B40" s="324" t="s">
        <v>27</v>
      </c>
      <c r="C40" s="325"/>
      <c r="D40" s="325"/>
      <c r="E40" s="325"/>
      <c r="F40" s="326"/>
      <c r="G40" s="233" t="s">
        <v>2</v>
      </c>
      <c r="H40" s="234" t="s">
        <v>28</v>
      </c>
      <c r="J40" s="58"/>
    </row>
    <row r="41" spans="2:14" s="14" customFormat="1" ht="29.15" customHeight="1" x14ac:dyDescent="0.85">
      <c r="B41" s="307" t="s">
        <v>29</v>
      </c>
      <c r="C41" s="308"/>
      <c r="D41" s="308"/>
      <c r="E41" s="308"/>
      <c r="F41" s="309"/>
      <c r="G41" s="214"/>
      <c r="H41" s="305"/>
    </row>
    <row r="42" spans="2:14" s="14" customFormat="1" ht="29.15" customHeight="1" x14ac:dyDescent="0.85">
      <c r="B42" s="307" t="s">
        <v>30</v>
      </c>
      <c r="C42" s="308"/>
      <c r="D42" s="308"/>
      <c r="E42" s="308"/>
      <c r="F42" s="309"/>
      <c r="G42" s="214"/>
      <c r="H42" s="306"/>
    </row>
    <row r="43" spans="2:14" s="14" customFormat="1" ht="16.5" customHeight="1" x14ac:dyDescent="0.85">
      <c r="B43" s="307" t="s">
        <v>31</v>
      </c>
      <c r="C43" s="308"/>
      <c r="D43" s="308"/>
      <c r="E43" s="308"/>
      <c r="F43" s="309"/>
      <c r="G43" s="187"/>
      <c r="H43" s="322"/>
    </row>
    <row r="44" spans="2:14" s="14" customFormat="1" ht="15.65" customHeight="1" thickBot="1" x14ac:dyDescent="0.9">
      <c r="B44" s="318"/>
      <c r="C44" s="319"/>
      <c r="D44" s="319"/>
      <c r="E44" s="319"/>
      <c r="F44" s="320"/>
      <c r="G44" s="188"/>
      <c r="H44" s="323"/>
    </row>
    <row r="45" spans="2:14" ht="50.15" customHeight="1" thickBot="1" x14ac:dyDescent="0.9">
      <c r="B45" s="293" t="s">
        <v>32</v>
      </c>
      <c r="C45" s="294"/>
      <c r="D45" s="294"/>
      <c r="E45" s="294"/>
      <c r="F45" s="295"/>
      <c r="G45" s="56">
        <f>SUM(G41:G42)</f>
        <v>0</v>
      </c>
      <c r="H45" s="57">
        <f>SUM(H43:H44)</f>
        <v>0</v>
      </c>
      <c r="J45" s="14"/>
      <c r="K45" s="14"/>
      <c r="L45" s="14"/>
      <c r="M45" s="14"/>
      <c r="N45" s="14"/>
    </row>
    <row r="46" spans="2:14" ht="50.15" customHeight="1" thickBot="1" x14ac:dyDescent="0.9">
      <c r="B46" s="296" t="s">
        <v>33</v>
      </c>
      <c r="C46" s="297"/>
      <c r="D46" s="297"/>
      <c r="E46" s="297"/>
      <c r="F46" s="298"/>
      <c r="G46" s="189"/>
      <c r="H46" s="186">
        <f>IF(H45=0, 1, IF(H45=1, 2, IF(OR(H45=2, H45=3), 5, IF(OR(H45=4, H45=5, H45=6, H45=7), 15, IF(H45&gt;=8, 25, "")))))</f>
        <v>1</v>
      </c>
      <c r="J46" s="14"/>
      <c r="K46" s="14"/>
      <c r="L46" s="14"/>
      <c r="M46" s="14"/>
      <c r="N46" s="14"/>
    </row>
    <row r="47" spans="2:14" ht="51.65" customHeight="1" thickBot="1" x14ac:dyDescent="0.9">
      <c r="B47" s="296" t="s">
        <v>34</v>
      </c>
      <c r="C47" s="297"/>
      <c r="D47" s="297"/>
      <c r="E47" s="297"/>
      <c r="F47" s="298"/>
      <c r="G47" s="186">
        <f>IF(G45=0,0,IF(G45=1,0,IF(G45=2,1,IF(G45=3,2,IF(G45=4,2,IF(G45=5,2,IF(G45=6,4,IF(G45=7,4,IF(G45=8,4,IF(G45=9,4,IF(G45=10,4,IF(G45=11,4,IF(G45=12,4,IF(G45=13,4,IF(G45=14,4,IF(G45=15,4,IF(G45=16,8,IF(G45=17,8,IF(G45=18,8,IF(G45=19,8,IF(G45=20,8,IF(G45=21,8,IF(G45=22,8,IF(G45=23,8,IF(G45=24,8,IF(G45=25,8,IF(G45&lt;=26,FALSE)))))))))))))))))))))))))))</f>
        <v>0</v>
      </c>
      <c r="H47" s="190"/>
      <c r="J47" s="14"/>
    </row>
    <row r="48" spans="2:14" ht="41.15" customHeight="1" x14ac:dyDescent="0.65">
      <c r="B48" s="31"/>
      <c r="C48" s="8"/>
      <c r="D48" s="8"/>
      <c r="E48" s="8"/>
      <c r="F48" s="8"/>
      <c r="G48" s="8"/>
      <c r="H48" s="8"/>
    </row>
    <row r="49" spans="1:15" ht="46.5" customHeight="1" thickBot="1" x14ac:dyDescent="0.4">
      <c r="B49" s="345" t="s">
        <v>35</v>
      </c>
      <c r="C49" s="345"/>
      <c r="D49" s="345"/>
      <c r="E49" s="345"/>
      <c r="F49" s="345"/>
      <c r="G49" s="345"/>
      <c r="H49" s="345"/>
    </row>
    <row r="50" spans="1:15" s="14" customFormat="1" ht="54.65" customHeight="1" thickBot="1" x14ac:dyDescent="0.9">
      <c r="B50" s="299" t="s">
        <v>35</v>
      </c>
      <c r="C50" s="300"/>
      <c r="D50" s="300"/>
      <c r="E50" s="300"/>
      <c r="F50" s="300"/>
      <c r="G50" s="300"/>
      <c r="H50" s="191" t="s">
        <v>36</v>
      </c>
    </row>
    <row r="51" spans="1:15" s="14" customFormat="1" ht="54.65" customHeight="1" thickBot="1" x14ac:dyDescent="0.9">
      <c r="B51" s="301" t="s">
        <v>37</v>
      </c>
      <c r="C51" s="302"/>
      <c r="D51" s="302"/>
      <c r="E51" s="302"/>
      <c r="F51" s="302"/>
      <c r="G51" s="302"/>
      <c r="H51" s="177" t="b">
        <v>0</v>
      </c>
    </row>
    <row r="52" spans="1:15" s="14" customFormat="1" ht="54.65" customHeight="1" thickBot="1" x14ac:dyDescent="0.9">
      <c r="B52" s="289" t="s">
        <v>38</v>
      </c>
      <c r="C52" s="290"/>
      <c r="D52" s="290"/>
      <c r="E52" s="290"/>
      <c r="F52" s="290"/>
      <c r="G52" s="290"/>
      <c r="H52" s="177" t="b">
        <v>0</v>
      </c>
    </row>
    <row r="53" spans="1:15" s="14" customFormat="1" ht="54.65" customHeight="1" thickBot="1" x14ac:dyDescent="0.9">
      <c r="B53" s="289" t="s">
        <v>39</v>
      </c>
      <c r="C53" s="290"/>
      <c r="D53" s="290"/>
      <c r="E53" s="290"/>
      <c r="F53" s="290"/>
      <c r="G53" s="290"/>
      <c r="H53" s="177" t="b">
        <v>0</v>
      </c>
    </row>
    <row r="54" spans="1:15" s="14" customFormat="1" ht="54.65" customHeight="1" thickBot="1" x14ac:dyDescent="0.9">
      <c r="B54" s="289" t="s">
        <v>40</v>
      </c>
      <c r="C54" s="290"/>
      <c r="D54" s="290"/>
      <c r="E54" s="290"/>
      <c r="F54" s="290"/>
      <c r="G54" s="290"/>
      <c r="H54" s="177" t="b">
        <v>0</v>
      </c>
    </row>
    <row r="55" spans="1:15" s="14" customFormat="1" ht="54.65" customHeight="1" thickBot="1" x14ac:dyDescent="0.9">
      <c r="B55" s="291" t="s">
        <v>41</v>
      </c>
      <c r="C55" s="292"/>
      <c r="D55" s="292"/>
      <c r="E55" s="292"/>
      <c r="F55" s="292"/>
      <c r="G55" s="292"/>
      <c r="H55" s="177" t="b">
        <v>0</v>
      </c>
    </row>
    <row r="56" spans="1:15" s="14" customFormat="1" ht="54.65" customHeight="1" x14ac:dyDescent="0.85">
      <c r="B56" s="180"/>
      <c r="C56" s="180"/>
      <c r="D56" s="180"/>
      <c r="E56" s="180"/>
      <c r="F56" s="180"/>
      <c r="G56" s="180"/>
      <c r="H56" s="180"/>
    </row>
    <row r="57" spans="1:15" s="14" customFormat="1" ht="44.15" customHeight="1" thickBot="1" x14ac:dyDescent="0.9">
      <c r="B57" s="346" t="s">
        <v>42</v>
      </c>
      <c r="C57" s="346"/>
      <c r="D57" s="346"/>
      <c r="E57" s="346"/>
      <c r="F57" s="346"/>
      <c r="G57" s="346"/>
      <c r="H57" s="346"/>
      <c r="I57" s="346"/>
      <c r="J57" s="346"/>
    </row>
    <row r="58" spans="1:15" s="14" customFormat="1" ht="84" customHeight="1" thickBot="1" x14ac:dyDescent="0.9">
      <c r="B58" s="273"/>
      <c r="C58" s="273"/>
      <c r="D58" s="273"/>
      <c r="E58" s="273"/>
      <c r="L58" s="286" t="s">
        <v>43</v>
      </c>
      <c r="M58" s="287"/>
      <c r="N58" s="287"/>
      <c r="O58" s="288"/>
    </row>
    <row r="59" spans="1:15" s="14" customFormat="1" ht="76" customHeight="1" thickBot="1" x14ac:dyDescent="0.9">
      <c r="A59" s="235" t="s">
        <v>44</v>
      </c>
      <c r="B59" s="236" t="s">
        <v>45</v>
      </c>
      <c r="C59" s="236" t="s">
        <v>46</v>
      </c>
      <c r="D59" s="236" t="s">
        <v>47</v>
      </c>
      <c r="E59" s="236" t="s">
        <v>48</v>
      </c>
      <c r="F59" s="236" t="s">
        <v>49</v>
      </c>
      <c r="G59" s="236" t="s">
        <v>50</v>
      </c>
      <c r="H59" s="236" t="s">
        <v>51</v>
      </c>
      <c r="I59" s="236" t="s">
        <v>52</v>
      </c>
      <c r="J59" s="237" t="s">
        <v>53</v>
      </c>
      <c r="L59" s="238" t="s">
        <v>54</v>
      </c>
      <c r="M59" s="239" t="s">
        <v>55</v>
      </c>
      <c r="N59" s="240" t="s">
        <v>56</v>
      </c>
      <c r="O59" s="240" t="s">
        <v>57</v>
      </c>
    </row>
    <row r="60" spans="1:15" s="14" customFormat="1" ht="54.65" customHeight="1" thickBot="1" x14ac:dyDescent="0.9">
      <c r="A60" s="59">
        <v>1</v>
      </c>
      <c r="B60" s="150"/>
      <c r="C60" s="150"/>
      <c r="D60" s="151"/>
      <c r="E60" s="151"/>
      <c r="F60" s="151"/>
      <c r="G60" s="151"/>
      <c r="H60" s="151"/>
      <c r="I60" s="151"/>
      <c r="J60" s="152"/>
      <c r="L60" s="177" t="b">
        <v>0</v>
      </c>
      <c r="M60" s="177" t="b">
        <v>0</v>
      </c>
      <c r="N60" s="177" t="b">
        <v>0</v>
      </c>
      <c r="O60" s="177" t="b">
        <v>0</v>
      </c>
    </row>
    <row r="61" spans="1:15" s="14" customFormat="1" ht="54.65" customHeight="1" thickBot="1" x14ac:dyDescent="0.9">
      <c r="A61" s="60">
        <v>2</v>
      </c>
      <c r="B61" s="150"/>
      <c r="C61" s="150"/>
      <c r="D61" s="151"/>
      <c r="E61" s="151"/>
      <c r="F61" s="151"/>
      <c r="G61" s="151"/>
      <c r="H61" s="151"/>
      <c r="I61" s="151"/>
      <c r="J61" s="152"/>
      <c r="L61" s="177" t="b">
        <v>0</v>
      </c>
      <c r="M61" s="177" t="b">
        <v>0</v>
      </c>
      <c r="N61" s="177" t="b">
        <v>0</v>
      </c>
      <c r="O61" s="177" t="b">
        <v>0</v>
      </c>
    </row>
    <row r="62" spans="1:15" s="14" customFormat="1" ht="54.65" customHeight="1" thickBot="1" x14ac:dyDescent="0.9">
      <c r="A62" s="60">
        <v>3</v>
      </c>
      <c r="B62" s="150"/>
      <c r="C62" s="150"/>
      <c r="D62" s="151"/>
      <c r="E62" s="151"/>
      <c r="F62" s="151"/>
      <c r="G62" s="151"/>
      <c r="H62" s="151"/>
      <c r="I62" s="151"/>
      <c r="J62" s="152"/>
      <c r="L62" s="177" t="b">
        <v>0</v>
      </c>
      <c r="M62" s="177" t="b">
        <v>0</v>
      </c>
      <c r="N62" s="177" t="b">
        <v>0</v>
      </c>
      <c r="O62" s="177" t="b">
        <v>0</v>
      </c>
    </row>
    <row r="63" spans="1:15" s="14" customFormat="1" ht="54.65" customHeight="1" thickBot="1" x14ac:dyDescent="0.9">
      <c r="A63" s="60">
        <v>4</v>
      </c>
      <c r="B63" s="150"/>
      <c r="C63" s="150"/>
      <c r="D63" s="151"/>
      <c r="E63" s="151"/>
      <c r="F63" s="151"/>
      <c r="G63" s="151"/>
      <c r="H63" s="151"/>
      <c r="I63" s="151"/>
      <c r="J63" s="152"/>
      <c r="L63" s="177" t="b">
        <v>0</v>
      </c>
      <c r="M63" s="177" t="b">
        <v>0</v>
      </c>
      <c r="N63" s="177" t="b">
        <v>0</v>
      </c>
      <c r="O63" s="177" t="b">
        <v>0</v>
      </c>
    </row>
    <row r="64" spans="1:15" s="14" customFormat="1" ht="54.65" customHeight="1" thickBot="1" x14ac:dyDescent="0.9">
      <c r="A64" s="60">
        <v>5</v>
      </c>
      <c r="B64" s="150"/>
      <c r="C64" s="150"/>
      <c r="D64" s="151"/>
      <c r="E64" s="151"/>
      <c r="F64" s="151"/>
      <c r="G64" s="151"/>
      <c r="H64" s="151"/>
      <c r="I64" s="151"/>
      <c r="J64" s="152"/>
      <c r="L64" s="177" t="b">
        <v>0</v>
      </c>
      <c r="M64" s="177" t="b">
        <v>0</v>
      </c>
      <c r="N64" s="177" t="b">
        <v>0</v>
      </c>
      <c r="O64" s="177" t="b">
        <v>0</v>
      </c>
    </row>
    <row r="65" spans="1:15" s="14" customFormat="1" ht="54.65" customHeight="1" thickBot="1" x14ac:dyDescent="0.9">
      <c r="A65" s="60">
        <v>6</v>
      </c>
      <c r="B65" s="150"/>
      <c r="C65" s="150"/>
      <c r="D65" s="151"/>
      <c r="E65" s="151"/>
      <c r="F65" s="151"/>
      <c r="G65" s="151"/>
      <c r="H65" s="151"/>
      <c r="I65" s="151"/>
      <c r="J65" s="152"/>
      <c r="L65" s="177" t="b">
        <v>0</v>
      </c>
      <c r="M65" s="177" t="b">
        <v>0</v>
      </c>
      <c r="N65" s="177" t="b">
        <v>0</v>
      </c>
      <c r="O65" s="177" t="b">
        <v>0</v>
      </c>
    </row>
    <row r="66" spans="1:15" s="14" customFormat="1" ht="54.65" customHeight="1" thickBot="1" x14ac:dyDescent="0.9">
      <c r="A66" s="60">
        <v>7</v>
      </c>
      <c r="B66" s="150"/>
      <c r="C66" s="150"/>
      <c r="D66" s="151"/>
      <c r="E66" s="151"/>
      <c r="F66" s="151"/>
      <c r="G66" s="151"/>
      <c r="H66" s="151"/>
      <c r="I66" s="151"/>
      <c r="J66" s="152"/>
      <c r="L66" s="177" t="b">
        <v>0</v>
      </c>
      <c r="M66" s="177" t="b">
        <v>0</v>
      </c>
      <c r="N66" s="177" t="b">
        <v>0</v>
      </c>
      <c r="O66" s="177" t="b">
        <v>0</v>
      </c>
    </row>
    <row r="67" spans="1:15" s="14" customFormat="1" ht="54.65" customHeight="1" thickBot="1" x14ac:dyDescent="0.9">
      <c r="A67" s="60">
        <v>8</v>
      </c>
      <c r="B67" s="150"/>
      <c r="C67" s="150"/>
      <c r="D67" s="151"/>
      <c r="E67" s="151"/>
      <c r="F67" s="151"/>
      <c r="G67" s="151"/>
      <c r="H67" s="151"/>
      <c r="I67" s="151"/>
      <c r="J67" s="152"/>
      <c r="L67" s="177" t="b">
        <v>0</v>
      </c>
      <c r="M67" s="177" t="b">
        <v>0</v>
      </c>
      <c r="N67" s="177" t="b">
        <v>0</v>
      </c>
      <c r="O67" s="177" t="b">
        <v>0</v>
      </c>
    </row>
    <row r="68" spans="1:15" s="14" customFormat="1" ht="54.65" customHeight="1" thickBot="1" x14ac:dyDescent="0.9">
      <c r="A68" s="60">
        <v>9</v>
      </c>
      <c r="B68" s="150"/>
      <c r="C68" s="150"/>
      <c r="D68" s="151"/>
      <c r="E68" s="151"/>
      <c r="F68" s="151"/>
      <c r="G68" s="151"/>
      <c r="H68" s="151"/>
      <c r="I68" s="151"/>
      <c r="J68" s="152"/>
      <c r="L68" s="177" t="b">
        <v>0</v>
      </c>
      <c r="M68" s="177" t="b">
        <v>0</v>
      </c>
      <c r="N68" s="177" t="b">
        <v>0</v>
      </c>
      <c r="O68" s="177" t="b">
        <v>0</v>
      </c>
    </row>
    <row r="69" spans="1:15" s="14" customFormat="1" ht="54.65" customHeight="1" thickBot="1" x14ac:dyDescent="0.9">
      <c r="A69" s="61">
        <v>10</v>
      </c>
      <c r="B69" s="153"/>
      <c r="C69" s="153"/>
      <c r="D69" s="154"/>
      <c r="E69" s="154"/>
      <c r="F69" s="154"/>
      <c r="G69" s="154"/>
      <c r="H69" s="154"/>
      <c r="I69" s="154"/>
      <c r="J69" s="155"/>
      <c r="L69" s="177" t="b">
        <v>0</v>
      </c>
      <c r="M69" s="177" t="b">
        <v>0</v>
      </c>
      <c r="N69" s="177" t="b">
        <v>0</v>
      </c>
      <c r="O69" s="177" t="b">
        <v>0</v>
      </c>
    </row>
    <row r="70" spans="1:15" ht="26.15" customHeight="1" x14ac:dyDescent="0.35">
      <c r="A70" s="32"/>
      <c r="B70" s="32"/>
      <c r="C70" s="32"/>
      <c r="D70" s="32"/>
      <c r="E70" s="32"/>
      <c r="F70" s="32"/>
      <c r="G70" s="32"/>
      <c r="H70" s="32"/>
      <c r="I70" s="32"/>
      <c r="J70" s="32"/>
    </row>
    <row r="71" spans="1:15" ht="39" customHeight="1" x14ac:dyDescent="0.35">
      <c r="A71" s="32"/>
      <c r="B71" s="347" t="s">
        <v>58</v>
      </c>
      <c r="C71" s="347"/>
      <c r="D71" s="347"/>
      <c r="E71" s="347"/>
      <c r="F71" s="347"/>
      <c r="G71" s="347"/>
      <c r="H71" s="347"/>
      <c r="I71" s="32"/>
      <c r="J71" s="32"/>
    </row>
    <row r="72" spans="1:15" ht="39" customHeight="1" thickBot="1" x14ac:dyDescent="0.4">
      <c r="A72" s="32"/>
      <c r="B72" s="266" t="s">
        <v>59</v>
      </c>
      <c r="C72" s="266"/>
      <c r="D72" s="266"/>
      <c r="E72" s="266"/>
      <c r="F72" s="266"/>
      <c r="G72" s="22"/>
      <c r="H72" s="22"/>
      <c r="I72" s="32"/>
      <c r="J72" s="32"/>
    </row>
    <row r="73" spans="1:15" ht="21" customHeight="1" x14ac:dyDescent="0.35">
      <c r="A73" s="32"/>
      <c r="B73" s="274" t="b">
        <v>0</v>
      </c>
      <c r="C73" s="267" t="s">
        <v>60</v>
      </c>
      <c r="D73" s="267"/>
      <c r="E73" s="267"/>
      <c r="F73" s="267"/>
      <c r="G73" s="267"/>
      <c r="H73" s="268"/>
      <c r="I73" s="32"/>
      <c r="J73" s="32"/>
    </row>
    <row r="74" spans="1:15" x14ac:dyDescent="0.35">
      <c r="A74" s="32"/>
      <c r="B74" s="275"/>
      <c r="C74" s="269"/>
      <c r="D74" s="269"/>
      <c r="E74" s="269"/>
      <c r="F74" s="269"/>
      <c r="G74" s="269"/>
      <c r="H74" s="270"/>
      <c r="I74" s="32"/>
      <c r="J74" s="32"/>
    </row>
    <row r="75" spans="1:15" x14ac:dyDescent="0.35">
      <c r="A75" s="32"/>
      <c r="B75" s="275"/>
      <c r="C75" s="269"/>
      <c r="D75" s="269"/>
      <c r="E75" s="269"/>
      <c r="F75" s="269"/>
      <c r="G75" s="269"/>
      <c r="H75" s="270"/>
      <c r="I75" s="32"/>
      <c r="J75" s="32"/>
    </row>
    <row r="76" spans="1:15" ht="39" customHeight="1" thickBot="1" x14ac:dyDescent="0.4">
      <c r="A76" s="32"/>
      <c r="B76" s="276"/>
      <c r="C76" s="271"/>
      <c r="D76" s="271"/>
      <c r="E76" s="271"/>
      <c r="F76" s="271"/>
      <c r="G76" s="271"/>
      <c r="H76" s="272"/>
      <c r="I76" s="32"/>
      <c r="J76" s="32"/>
    </row>
    <row r="77" spans="1:15" x14ac:dyDescent="0.35">
      <c r="A77" s="32"/>
      <c r="B77" s="32"/>
      <c r="C77" s="32"/>
      <c r="D77" s="32"/>
      <c r="E77" s="32"/>
      <c r="F77" s="32"/>
      <c r="G77" s="32"/>
      <c r="H77" s="32"/>
      <c r="I77" s="32"/>
      <c r="J77" s="32"/>
    </row>
    <row r="78" spans="1:15" x14ac:dyDescent="0.35">
      <c r="A78" s="32"/>
      <c r="B78" s="32"/>
      <c r="C78" s="32"/>
      <c r="D78" s="32"/>
      <c r="E78" s="32"/>
      <c r="F78" s="32"/>
      <c r="G78" s="32"/>
      <c r="H78" s="32"/>
      <c r="I78" s="32"/>
      <c r="J78" s="32"/>
    </row>
    <row r="79" spans="1:15" x14ac:dyDescent="0.35">
      <c r="A79" s="32"/>
      <c r="B79" s="32"/>
      <c r="C79" s="32"/>
      <c r="D79" s="32"/>
      <c r="E79" s="32"/>
      <c r="F79" s="32"/>
      <c r="G79" s="32"/>
      <c r="H79" s="32"/>
      <c r="I79" s="32"/>
      <c r="J79" s="32"/>
    </row>
    <row r="80" spans="1:15" x14ac:dyDescent="0.35">
      <c r="A80" s="32"/>
      <c r="B80" s="32"/>
      <c r="C80" s="32"/>
      <c r="D80" s="32"/>
      <c r="E80" s="32"/>
      <c r="F80" s="32"/>
      <c r="G80" s="32"/>
      <c r="H80" s="32"/>
      <c r="I80" s="32"/>
      <c r="J80" s="32"/>
    </row>
    <row r="81" spans="1:10" x14ac:dyDescent="0.35">
      <c r="A81" s="32"/>
      <c r="B81" s="32"/>
      <c r="C81" s="32"/>
      <c r="D81" s="32"/>
      <c r="E81" s="32"/>
      <c r="F81" s="32"/>
      <c r="G81" s="32"/>
      <c r="H81" s="32"/>
      <c r="I81" s="32"/>
      <c r="J81" s="32"/>
    </row>
    <row r="82" spans="1:10" x14ac:dyDescent="0.35">
      <c r="A82" s="32"/>
      <c r="B82" s="32"/>
      <c r="C82" s="32"/>
      <c r="D82" s="32"/>
      <c r="E82" s="32"/>
      <c r="F82" s="32"/>
      <c r="G82" s="32"/>
      <c r="H82" s="32"/>
      <c r="I82" s="32"/>
      <c r="J82" s="32"/>
    </row>
    <row r="83" spans="1:10" x14ac:dyDescent="0.35">
      <c r="A83" s="32"/>
      <c r="B83" s="32"/>
      <c r="C83" s="32"/>
      <c r="D83" s="32"/>
      <c r="E83" s="32"/>
      <c r="F83" s="32"/>
      <c r="G83" s="32"/>
      <c r="H83" s="32"/>
      <c r="I83" s="32"/>
      <c r="J83" s="32"/>
    </row>
    <row r="84" spans="1:10" x14ac:dyDescent="0.35">
      <c r="A84" s="32"/>
      <c r="B84" s="32"/>
      <c r="C84" s="32"/>
      <c r="D84" s="32"/>
      <c r="E84" s="32"/>
      <c r="F84" s="32"/>
      <c r="G84" s="32"/>
      <c r="H84" s="32"/>
      <c r="I84" s="32"/>
      <c r="J84" s="32"/>
    </row>
    <row r="85" spans="1:10" x14ac:dyDescent="0.35">
      <c r="A85" s="32"/>
      <c r="B85" s="32"/>
      <c r="C85" s="32"/>
      <c r="D85" s="32"/>
      <c r="E85" s="32"/>
      <c r="F85" s="32"/>
      <c r="G85" s="32"/>
      <c r="H85" s="32"/>
      <c r="I85" s="32"/>
      <c r="J85" s="32"/>
    </row>
    <row r="86" spans="1:10" x14ac:dyDescent="0.35">
      <c r="A86" s="32"/>
      <c r="B86" s="32"/>
      <c r="C86" s="32"/>
      <c r="D86" s="32"/>
      <c r="E86" s="32"/>
      <c r="F86" s="32"/>
      <c r="G86" s="32"/>
      <c r="H86" s="32"/>
      <c r="I86" s="32"/>
      <c r="J86" s="32"/>
    </row>
    <row r="87" spans="1:10" x14ac:dyDescent="0.35">
      <c r="A87" s="32"/>
      <c r="B87" s="32"/>
      <c r="C87" s="32"/>
      <c r="D87" s="32"/>
      <c r="E87" s="32"/>
      <c r="F87" s="32"/>
      <c r="G87" s="32"/>
      <c r="H87" s="32"/>
      <c r="I87" s="32"/>
      <c r="J87" s="32"/>
    </row>
    <row r="88" spans="1:10" x14ac:dyDescent="0.35">
      <c r="A88" s="32"/>
      <c r="B88" s="32"/>
      <c r="C88" s="32"/>
      <c r="D88" s="32"/>
      <c r="E88" s="32"/>
      <c r="F88" s="32"/>
      <c r="G88" s="32"/>
      <c r="H88" s="32"/>
      <c r="I88" s="32"/>
      <c r="J88" s="32"/>
    </row>
    <row r="89" spans="1:10" x14ac:dyDescent="0.35">
      <c r="A89" s="32"/>
      <c r="B89" s="32"/>
      <c r="C89" s="32"/>
      <c r="D89" s="32"/>
      <c r="E89" s="32"/>
      <c r="F89" s="32"/>
      <c r="G89" s="32"/>
      <c r="H89" s="32"/>
      <c r="I89" s="32"/>
      <c r="J89" s="32"/>
    </row>
    <row r="90" spans="1:10" x14ac:dyDescent="0.35">
      <c r="A90" s="32"/>
      <c r="B90" s="32"/>
      <c r="C90" s="32"/>
      <c r="D90" s="32"/>
      <c r="E90" s="32"/>
      <c r="F90" s="32"/>
      <c r="G90" s="32"/>
      <c r="H90" s="32"/>
      <c r="I90" s="32"/>
      <c r="J90" s="32"/>
    </row>
    <row r="91" spans="1:10" x14ac:dyDescent="0.35">
      <c r="A91" s="32"/>
      <c r="B91" s="32"/>
      <c r="C91" s="32"/>
      <c r="D91" s="32"/>
      <c r="E91" s="32"/>
      <c r="F91" s="32"/>
      <c r="G91" s="32"/>
      <c r="H91" s="32"/>
      <c r="I91" s="32"/>
      <c r="J91" s="32"/>
    </row>
  </sheetData>
  <sheetProtection algorithmName="SHA-512" hashValue="RqlU0b1Y0UJvqz+EZUNXaPnAe3fPnvFUM20wbshQzMpgd3ZsSyeZs/3yk8Sjr0k9l01BQYb5JR5HRuSL7VNrSw==" saltValue="xg/JR/IWDMVCn+aIUGBjNw==" spinCount="100000" sheet="1" objects="1" scenarios="1"/>
  <mergeCells count="61">
    <mergeCell ref="B17:F17"/>
    <mergeCell ref="B33:H33"/>
    <mergeCell ref="B49:H49"/>
    <mergeCell ref="B57:J57"/>
    <mergeCell ref="B71:H71"/>
    <mergeCell ref="E30:F30"/>
    <mergeCell ref="E18:F19"/>
    <mergeCell ref="E20:F20"/>
    <mergeCell ref="E21:F21"/>
    <mergeCell ref="E22:F22"/>
    <mergeCell ref="E23:F23"/>
    <mergeCell ref="E24:F24"/>
    <mergeCell ref="E25:F25"/>
    <mergeCell ref="E26:F26"/>
    <mergeCell ref="E27:F27"/>
    <mergeCell ref="E28:F28"/>
    <mergeCell ref="B15:N15"/>
    <mergeCell ref="H43:H44"/>
    <mergeCell ref="B43:F44"/>
    <mergeCell ref="B40:F40"/>
    <mergeCell ref="B27:B30"/>
    <mergeCell ref="C18:D19"/>
    <mergeCell ref="C20:D20"/>
    <mergeCell ref="C21:D22"/>
    <mergeCell ref="B18:B19"/>
    <mergeCell ref="B21:B22"/>
    <mergeCell ref="B23:B26"/>
    <mergeCell ref="C23:D26"/>
    <mergeCell ref="C27:D30"/>
    <mergeCell ref="C31:F31"/>
    <mergeCell ref="E29:F29"/>
    <mergeCell ref="H18:N18"/>
    <mergeCell ref="G37:H37"/>
    <mergeCell ref="H41:H42"/>
    <mergeCell ref="B42:F42"/>
    <mergeCell ref="G35:H35"/>
    <mergeCell ref="B34:H34"/>
    <mergeCell ref="G38:H38"/>
    <mergeCell ref="B35:F35"/>
    <mergeCell ref="B41:F41"/>
    <mergeCell ref="B39:F39"/>
    <mergeCell ref="G39:H39"/>
    <mergeCell ref="B36:F36"/>
    <mergeCell ref="B37:F37"/>
    <mergeCell ref="B38:F38"/>
    <mergeCell ref="B72:F72"/>
    <mergeCell ref="C73:H76"/>
    <mergeCell ref="B58:E58"/>
    <mergeCell ref="B73:B76"/>
    <mergeCell ref="H19:N30"/>
    <mergeCell ref="L58:O58"/>
    <mergeCell ref="B52:G52"/>
    <mergeCell ref="B54:G54"/>
    <mergeCell ref="B55:G55"/>
    <mergeCell ref="B45:F45"/>
    <mergeCell ref="B46:F46"/>
    <mergeCell ref="B47:F47"/>
    <mergeCell ref="B50:G50"/>
    <mergeCell ref="B51:G51"/>
    <mergeCell ref="B53:G53"/>
    <mergeCell ref="G36:H36"/>
  </mergeCells>
  <dataValidations xWindow="367" yWindow="482" count="52">
    <dataValidation allowBlank="1" showInputMessage="1" showErrorMessage="1" promptTitle="الدرجات العلمبة للجيولوجي" prompt="تحديد الدرجة العلمية المطلوبة للجيولوجي مثل درجة البكالوريوس ودرجة الماجستير ودرجة الدكتوراة أو ما يعادلها" sqref="D59" xr:uid="{1DF4196C-6098-4DFE-8C7F-859A9F92CFD7}"/>
    <dataValidation allowBlank="1" showInputMessage="1" showErrorMessage="1" promptTitle="تخصصات علوم الأرض" prompt="تحديد نوع التخصص الحاصل عليه الجيولوجي مثل جيولوجيا عامة، جيولوجيا هندسية، جيوفيزيا, أو ما شابه من تخصصات متعلقة بعلوم الأرض." sqref="E59" xr:uid="{DAAA3909-0095-41CB-BCE2-EC629A9ED0A4}"/>
    <dataValidation type="textLength" allowBlank="1" showInputMessage="1" showErrorMessage="1" promptTitle="إسم الموظف الجيولوجي" prompt="يجب إدخال اسم الموظف الجيولوجي لدى الشركة صاحبة الطلب لرخص الكشف" sqref="B60:B69" xr:uid="{F59A2F12-6BD2-49E0-9F61-AD7554E667AC}">
      <formula1>1</formula1>
      <formula2>20</formula2>
    </dataValidation>
    <dataValidation type="whole" allowBlank="1" showInputMessage="1" showErrorMessage="1" sqref="H43" xr:uid="{CDE887E7-9716-41DC-A5AC-A2BBF0D64BB1}">
      <formula1>0</formula1>
      <formula2>50</formula2>
    </dataValidation>
    <dataValidation allowBlank="1" showInputMessage="1" showErrorMessage="1" promptTitle="الخبرة في نوع المعادن" prompt="تحديد الخبرة للجيولوجي المنخص في نوع المعادن أو الخامات المعدنية مثال ذلك الخبرة في المعادن الثمينة كالذهب والفضة أو المعادن الأساسية كالنحاس والزنك أو المعادن الصناعية أو المعادن النادرة كالعناصر الارضية النادرة والليثيوم وخامات مواد البناء." sqref="H59" xr:uid="{3C70307E-26B6-46CD-8B00-ED49FFCC99E3}"/>
    <dataValidation allowBlank="1" showInputMessage="1" showErrorMessage="1" promptTitle="الوظيفة السابقة" prompt="تحديد الوظيفة السابقة للجيولوجي المختص حسب السيرة الذاتية المخدثة المفدمة." sqref="J60:J69" xr:uid="{2B843120-A851-4B7C-8943-93A3D0A79E6E}"/>
    <dataValidation allowBlank="1" showInputMessage="1" showErrorMessage="1" promptTitle="الاسم" prompt="إسم الجيولوجي المختص" sqref="B59" xr:uid="{33AEDC17-E6B0-4BAF-8945-32023401C041}"/>
    <dataValidation allowBlank="1" showInputMessage="1" showErrorMessage="1" promptTitle="عدد سنبن الخبرة" prompt="تقديم عدد سنين الخبرة للجيولوجي المختص في مجال التعدين بشكل عام ومجال الكشف عن الخامات المعدنية بشكل خاص وتوضيح ذلك في السيرة الذاتية المقدمة مع الطلب." sqref="F59" xr:uid="{D4DA1349-AAA4-4759-B214-9991811C4A1B}"/>
    <dataValidation allowBlank="1" showInputMessage="1" showErrorMessage="1" promptTitle="عدد سنين الخبرة في الشركة" prompt="تقديم عدد سنين الخبرة في الشركة للجيولوجي المختص في مجال التعدين بشكل عام ومجال الكشف عن الخامات المعدنية بشكل خاص مع الشركة صاحبة الطلب وتحديث وتوضيح ذلك في السيرة الذاتية المقدمة مع الطلب." sqref="G59" xr:uid="{D36240CB-C1B1-45C7-8D6E-3E1F4E1C18FD}"/>
    <dataValidation allowBlank="1" showInputMessage="1" showErrorMessage="1" promptTitle="إسم الشركة" prompt="تسجيل إسم الشركة مقدمة الطلب على رخصة الكشف" sqref="B35:F35" xr:uid="{4F098D8E-350D-4AEE-9637-11065691AE13}"/>
    <dataValidation allowBlank="1" showInputMessage="1" showErrorMessage="1" promptTitle="إسم مالك الشركة" prompt="تسجيل اسم مالك الشركة مقدمة الطلب" sqref="B36:F36" xr:uid="{73B2A3BF-5250-4A52-B471-27095C5AA5CD}"/>
    <dataValidation allowBlank="1" showInputMessage="1" showErrorMessage="1" promptTitle="رقم الهوية" prompt="تسجيل رقم الهوية لمالك الشركة مقدمة الطلب" sqref="B37:F37" xr:uid="{3B1E32AE-69D2-49AC-8A6E-D0BC677ED0FF}"/>
    <dataValidation type="textLength" allowBlank="1" showInputMessage="1" showErrorMessage="1" promptTitle="الجنسية" prompt="يجب إدخال جنسية الموظف الجيولوجي المختص لدى الشركة صاحبة الطلب لرخص الكشف" sqref="C60:C69" xr:uid="{A565377A-DED4-4A9B-93FF-BD5A1714E991}">
      <formula1>1</formula1>
      <formula2>20</formula2>
    </dataValidation>
    <dataValidation allowBlank="1" showInputMessage="1" showErrorMessage="1" promptTitle="الجنسية" prompt="يجب إدخال جنسية الموظف الجيولوجي المختص لدى الشركة صاحبة الطلب لرخص الكشف" sqref="C59" xr:uid="{AC2C5006-33D1-4D95-AE52-328185D0BAD6}"/>
    <dataValidation allowBlank="1" showInputMessage="1" showErrorMessage="1" promptTitle="التصنيف الوظيفي حسب اللائحة" prompt="الإختيار من القائمة بناء على اللائحة التنفيذية - ملحق رقم 7." sqref="I59" xr:uid="{46889923-0032-41B0-8A4C-8FB9828137FF}"/>
    <dataValidation allowBlank="1" showInputMessage="1" showErrorMessage="1" promptTitle="الوثائق الداعمة للقدرة الفنية" prompt="يجب تقديم المستندات والوثائق المطلوبة الداعمة للقدرة الفنية حسب القائمة أدناه." sqref="B50:G50" xr:uid="{D3E72C20-FE7E-480F-B840-0AE891D06029}"/>
    <dataValidation allowBlank="1" showInputMessage="1" showErrorMessage="1" promptTitle="الشهادات العلمية لعوم الارض" prompt="تحميل صورة من الشهادة العلمية الجامعية لموظف الشركة الجيولوجي تخصص في مجالات علوم الارض المختلفة" sqref="L59" xr:uid="{832E4D1A-A24A-40EA-BAB6-87031C78DC58}"/>
    <dataValidation allowBlank="1" showInputMessage="1" showErrorMessage="1" promptTitle="السيرة الذاتية" prompt="تحميل سيرة ذاتية محدثة للجيولوجي المختص في مجال الاستكشاف حسب الوظيفة لدي الشركة ضاحبة طلب رخصة الكشف" sqref="M59" xr:uid="{47EC64CC-829A-4094-AD03-1923477496C5}"/>
    <dataValidation allowBlank="1" showInputMessage="1" showErrorMessage="1" promptTitle="الخبرات السابقة" prompt="التأكيد من مقدم الطلب باضافة الشهادات السابقة للخبرات العملية (إن وجدت) للجيولوجي المختص من خلال المنصة." sqref="O59" xr:uid="{2E05E0AE-AF5E-4DB2-8D51-E2490DDA3145}"/>
    <dataValidation allowBlank="1" showInputMessage="1" showErrorMessage="1" promptTitle="تحميل المستندات للقدرة الفنية" prompt="تحميل جميع المتطلبات الداعمة للقدرة الفنية وسوف يتم رد الطلب في حال عدم توفر جميع المتطلبات حسب القائمة أدناه للموظفين الجيولوجيين في الشركة مقدمة الطلب. " sqref="L58" xr:uid="{885A7C5E-E526-460C-8A66-D60A946B1E11}"/>
    <dataValidation allowBlank="1" showInputMessage="1" showErrorMessage="1" promptTitle="نوع المعادن" prompt="على مقدم الطلب الإختيار من القائمة، توع المعادن المستهدفة مثل المعادن الصناعية أو المعادن الفلزية أو اللافلزية." sqref="B39:F39" xr:uid="{D9932B46-792D-429E-9B40-E39EE4C4CE67}"/>
    <dataValidation allowBlank="1" showInputMessage="1" showErrorMessage="1" promptTitle="عدد الجيولوجيين في عمليات الكشف" prompt="على مقدم الطلب تحديد عدد الموظفين الجيولوجيين لدى الشركة والعاملبن في مجال الكشف" sqref="B43" xr:uid="{F8739F12-514F-402B-AEE6-27913CFEF7ED}"/>
    <dataValidation allowBlank="1" showInputMessage="1" showErrorMessage="1" promptTitle="عدد رخص  الكشف المملوكة لشركة" prompt="علي مقدم الطلب تحديد عدد رخص الكشف لدى الشركة " sqref="B41:F41" xr:uid="{A695DBC5-3369-4440-BC0E-2E55ACAC0E1C}"/>
    <dataValidation allowBlank="1" showInputMessage="1" showErrorMessage="1" promptTitle="عددد طلبات رخص الكشف" prompt="علي مقدم الطلب تحديد عدد طلبات رخص الكشف" sqref="B42:F42" xr:uid="{73E71B7B-4C48-4573-AB88-DC45A4236244}"/>
    <dataValidation allowBlank="1" showInputMessage="1" showErrorMessage="1" promptTitle="مجموع الرخص والجيولوجين " prompt="بناء على ما تم تقديمه من معلومات سوف يتم حساب مجموع عدد الرخص المملوكة للشركة وطلبات رخص الكشف وعدد الجيولوجيين الموظفين في الشركة." sqref="B45:F45" xr:uid="{33FA0BD6-1134-4610-8EA9-5A718FD27E3E}"/>
    <dataValidation allowBlank="1" showInputMessage="1" showErrorMessage="1" promptTitle="عدد الجيولوجيين المطلوب" prompt="عدد الجيولوجيين المطلوب بناء على مجموع عدد الرخص المملوكة للشركة وطلبات رخص الكشف" sqref="B47:F47" xr:uid="{8234853D-405E-49AA-BEA8-2B3DCCC032B2}"/>
    <dataValidation allowBlank="1" showInputMessage="1" showErrorMessage="1" promptTitle="عدد الرخص المستحقة" prompt="العدد الإجمالي لرخص الكشف المستحقة للشركة بتاء على عدد الجيولوجين الموظفين لدى الشركة مقدم الطلب" sqref="B46:F46" xr:uid="{D925CB97-6B0C-4454-95BD-BC4A97F46C17}"/>
    <dataValidation allowBlank="1" showInputMessage="1" showErrorMessage="1" promptTitle="معلومات الشركة" prompt="على مقدم الطلب تقديم المعلومات المطلوبة فيما يخص بالمعلومات العامة وكذلك المعلومات عن عدد الرخص والطلبات وكذلك عدد الجيولوجين لدى الشركة ليتم تحديد العدد المطلوب أو المستحق لرخص الكشف أو عدد الموظفين الجيولوجين وبناء علية يتم قبول أو رد الطلب لإستكمال ذلك" sqref="B34:H34" xr:uid="{E3003840-7EBF-46A3-AC82-430F88FD3821}"/>
    <dataValidation allowBlank="1" showInputMessage="1" showErrorMessage="1" promptTitle="التحديد" prompt="على مقدم الطلب التحديد على الطلبات المتوفرة ولن يتم قبول الطلب إلا بإستكمال جميع المتطلبات في القائمة أدناه ليتم حساب العدد المستحق لرحص الكشف وكذلك معرفة عدد الجيولوجين الموظفين المطلويين لذلك" sqref="H50" xr:uid="{C24DDB56-D06C-4590-AB5E-C8AD26D796C9}"/>
    <dataValidation allowBlank="1" showInputMessage="1" showErrorMessage="1" promptTitle="رخص الكشف والجيولوجيين" prompt="يتطلب إدخال المعلومات المطلوبة لعدد الجيولوجيين الموظفين وعدد الرخص المملوكة للشركة بناء على المستندات المقدمة، للحصول على رخصة كشف لفئة الخام(أ و ب) وبناء على اللائحة المادة25ملحق7، فسوف يتم حساب عدد الجيولوجيين المطلوب للحصول رخص الكشف المستحقة او العكس" sqref="B40:F40" xr:uid="{F57E65EB-FB23-42A6-8F63-F61F8CBB3A06}"/>
    <dataValidation allowBlank="1" showInputMessage="1" showErrorMessage="1" promptTitle="القدرة الفنية " prompt="يتم تقديم القدرة الفنية والمستندات والوثائق الداعمة من قبل المستثمر ليتم تقييم قدرة الشركة للحصول على رخص الكشف. يجب على المستثمر مراجعة اللائحة والمتطلبات للمادة 25 - ملحق رقم 7" sqref="B15" xr:uid="{2B8A6B1C-75D3-4281-A125-135B11E0707B}"/>
    <dataValidation type="whole" allowBlank="1" showInputMessage="1" showErrorMessage="1" sqref="G41:G42" xr:uid="{5F9C354E-39B2-4468-8871-9C66C0E25921}">
      <formula1>0</formula1>
      <formula2>1000</formula2>
    </dataValidation>
    <dataValidation allowBlank="1" showInputMessage="1" showErrorMessage="1" promptTitle="تعهد مقدم الطلب" prompt="تعهد مقدم الطلب بالإلتزام بالمعلومات الواردة في هذا النموذج وكل ما جاء في هذا البند." sqref="B73" xr:uid="{CA14B797-1FF2-44E1-8709-378E302F594B}"/>
    <dataValidation allowBlank="1" showInputMessage="1" showErrorMessage="1" promptTitle="عقد قوى" prompt="تحميل عقد فوى للجيولوجي المختص في مجال الاستكشاف لدي الشركة صاحبة طلب رخصة الكشف" sqref="N59" xr:uid="{FE722409-9146-4151-8811-44CAC8029297}"/>
    <dataValidation allowBlank="1" showInputMessage="1" showErrorMessage="1" promptTitle="التعهد" prompt="يجب على مقدم الطلب قراءة بنود التعهد والتحديد بالموافقة على ذلك ليتم قبول الطلب," sqref="C73:H76" xr:uid="{2814AA7F-3D8D-42C8-AF5C-5EE4663D196F}"/>
    <dataValidation allowBlank="1" showInputMessage="1" showErrorMessage="1" promptTitle="معلومات الشركة" prompt="تقديم المعلومات الصحيحة عن الشركة وعدد رخص الكشف والجيولوجيين للشركة مقدمة الطلب" sqref="B33" xr:uid="{E519481E-F233-4592-A805-899412E42FDD}"/>
    <dataValidation allowBlank="1" showInputMessage="1" showErrorMessage="1" promptTitle="الوثائق الداعمة للقدرة الفنية" prompt="يجب على مقدم الطلب تقديم ما يثبت القدرة الفنية للشركة على القيام بأعمال الكشف حسب عدد الرخص المطلوبة وبناء على متطلبات اللائحة ملحق (7) وتقديم المستندات اللازمة لذلك." sqref="B49" xr:uid="{3DA17F6F-E194-493E-B351-1E3CBF236649}"/>
    <dataValidation allowBlank="1" showInputMessage="1" showErrorMessage="1" promptTitle="ملخص عن الجيولوجي المختص " prompt="يجب على مقدم الطلب تقديم ملخص عن الجيولوجي المختص لدى الشركة حسب الجدول أدناه والتأكد من صحة المعلومات المقدمة في هذا الخصوص. وتكون جميع المعلومات المقدمة من مسؤولية مقدم الطلب." sqref="B57" xr:uid="{0BED0FEF-07A8-4905-8F1E-046EF5D9A87A}"/>
    <dataValidation type="list" allowBlank="1" showInputMessage="1" showErrorMessage="1" errorTitle="تنبيه" error="الأختيار من القائمة حسب اللائحة - ملحق (7)" promptTitle="التصنيف الوظيفي حسب اللائحة" prompt="أختار من القائمة" sqref="I60:I69" xr:uid="{9DA653CA-9368-4EB3-A974-C728BC20F9DB}">
      <formula1>"جيولوجي مبتدئ,جيولوجي,كبير جيولوجيين,مدير عمليات الإستكشاف"</formula1>
    </dataValidation>
    <dataValidation type="whole" allowBlank="1" showInputMessage="1" showErrorMessage="1" errorTitle="تنبيه" error="إدخال أرقام فقط وليس حروف" promptTitle="سنين الخبرة لدى الشركة" prompt="تحديد سنين الخبرة للجيولوجي المختص لدى الشركة صاحبة الطلب لرحص الكشف" sqref="G60:G69" xr:uid="{C5FF67AB-FB50-4E5A-9D46-68117B1655ED}">
      <formula1>0</formula1>
      <formula2>50</formula2>
    </dataValidation>
    <dataValidation type="whole" allowBlank="1" showInputMessage="1" showErrorMessage="1" errorTitle="تنبيه" error="إدخال أرقام فقط وليس حروف" promptTitle="سنين الخيرة" prompt="نحديد سنين الخبرة للجيولوجي في مجال علوم الأرض" sqref="F60:F69" xr:uid="{C9AF9A65-A323-4874-8AA6-AB832C940037}">
      <formula1>0</formula1>
      <formula2>50</formula2>
    </dataValidation>
    <dataValidation allowBlank="1" showInputMessage="1" showErrorMessage="1" errorTitle="تنبيه" error="تحديد خبرة الجيولوجي المختص في نوعية المعادن والخامات المعدنية" promptTitle="الخبرة في نوع المعادن" prompt="تحديد الخبرة للجيولوجي المنختص في نوع المعادن أو الخامات المعدنية مثال ذلك الخبرة في المعادن الثمينة كالذهب والفضة أو المعادن الأساسية كالنحاس والزنك أو المعادن الصناعية أو المعادن النادرة كالعناصر الارضية النادرة والليثيوم وخامات مواد البناء." sqref="H60:H69" xr:uid="{4EEE4ABA-1932-4DBB-870F-720B8F962BD4}"/>
    <dataValidation allowBlank="1" showInputMessage="1" showErrorMessage="1" errorTitle="تنبيه" error="تحديد التخصص للجيولوجي المختص" promptTitle="تخصصات علوم الأرض" prompt="تحديد نوع التخصص الحاصل عليه الجيولوجي مثل جيولوجيا عامة، جيولوجيا هندسية، جيوفيزيا, أو ما شابه من تخصصات متعلقة بعلوم الأرض." sqref="E60:E69" xr:uid="{588FDCCD-E460-4E19-BFC0-DE03326B37D2}"/>
    <dataValidation allowBlank="1" showInputMessage="1" showErrorMessage="1" errorTitle="تنبيه" error="إدخال حروف فقط" promptTitle="الدرجات العلمبة للجيولوجي" prompt="تحديد الدرجة العلمية المطلوبة للجيولوجي مثل درجة البكالوريوس ودرجة الماجستير ودرجة الدكتوراة أو ما يعادلها" sqref="D60:D69" xr:uid="{BCACCBB9-68A4-4ECD-AB72-69756FF67297}"/>
    <dataValidation allowBlank="1" showInputMessage="1" showErrorMessage="1" promptTitle="الشهادة العلمية للجيولوجي المختص" prompt="التأكيد من مقدم الطلب باضافة الشهادة العلمية للجيولوجي المختص من خلال المنصة." sqref="L60:L69" xr:uid="{B91D26F3-3F0E-4898-B414-5196707E3A67}"/>
    <dataValidation allowBlank="1" showInputMessage="1" showErrorMessage="1" promptTitle="السيرة الذاتية للجيولوجي المختص" prompt="التأكيد من مقدم الطلب باضافة السيرة الذاتية للجيولوجي المختص من خلال المنصة." sqref="M60:M69" xr:uid="{174983E7-D15F-47E4-8925-EFBCB1A71306}"/>
    <dataValidation allowBlank="1" showInputMessage="1" showErrorMessage="1" promptTitle="عقد قوى للجيولوجي المختص" prompt="التأكيد من مقدم الطلب باضافة عقد قوى للجيولوجي المختص من خلال المنصة." sqref="N60:N69" xr:uid="{C807C9A7-DD70-4ABD-9EF3-D1B148777E49}"/>
    <dataValidation allowBlank="1" showInputMessage="1" showErrorMessage="1" promptTitle="شهادات الخبرة السابقة إن وجدت" prompt="التأكيد من مقدم الطلب باضافة الشهادات السابقة للخبرات العملية (إن وجدت) للجيولوجي المختص من خلال المنصة." sqref="O61:O69 O60" xr:uid="{E104DB0F-0485-4794-98C8-067BE2193926}"/>
    <dataValidation allowBlank="1" showInputMessage="1" showErrorMessage="1" promptTitle="ملحق رقم (7) من اللائحة " prompt="قبل البدء فى تقديم الطلب يجب على مقدم الطلب الإطلاع على متطلبات اللائحة التنفيذية للمادة 25 وكذلك الملاحق الخاصة بطلبات رخص الكشف والتأكد من تقديم جميع المعلومات والمستندات الداعمة لذلك." sqref="B17" xr:uid="{9769F5A6-1525-4BFC-9BEA-E57AC0777210}"/>
    <dataValidation allowBlank="1" showInputMessage="1" showErrorMessage="1" promptTitle="فئة المعادن" prompt="الأختيار من القائمة لفئة المعادن المعدنية حسب اللائحة التنفيذية" sqref="B38" xr:uid="{50CAD918-1D8B-4B29-81ED-33108E1D7E19}"/>
    <dataValidation allowBlank="1" showInputMessage="1" showErrorMessage="1" promptTitle="التحديد" prompt="على مقدم الطلب التحديد على الطلبات المتوفرة ولن يتم قبول الطلب إلا بإستكمال جميع المتطلبات في القائمة أدناه ليتم حساب العدد المستحق لرخص الكشف وكذلك معرفة عدد الجيولوجين الموظفين المطلويين لذلك" sqref="H51:H55" xr:uid="{15BAB3B9-C8ED-49B4-BEDA-90B518F2D399}"/>
    <dataValidation allowBlank="1" showInputMessage="1" showErrorMessage="1" promptTitle="الوظيفة السابقة" prompt="تحديد الوظيفة السابقة للجيولوجي المختص حسب السيرة الذاتية المحدثة المفدمة." sqref="J59" xr:uid="{670DF789-8575-49D8-9229-D6AAA38D26E3}"/>
  </dataValidations>
  <pageMargins left="0.7" right="0.7" top="0.75" bottom="0.75" header="0.3" footer="0.3"/>
  <drawing r:id="rId1"/>
  <extLst>
    <ext xmlns:x14="http://schemas.microsoft.com/office/spreadsheetml/2009/9/main" uri="{CCE6A557-97BC-4b89-ADB6-D9C93CAAB3DF}">
      <x14:dataValidations xmlns:xm="http://schemas.microsoft.com/office/excel/2006/main" xWindow="367" yWindow="482" count="2">
        <x14:dataValidation type="list" allowBlank="1" showInputMessage="1" showErrorMessage="1" errorTitle="تنبيه" error="الأختيار من القائمة لفئة المعادن حسب اللائحة التنفيذية" promptTitle="فئة المعادن" prompt="الأختيار من القائمة لفئة المعادن المعدنية حسب اللائحة التنفيذية" xr:uid="{E8601084-504D-43CE-8191-7AC8E2B2EC33}">
          <x14:formula1>
            <xm:f>'قائمة برنامج العمل'!$J$24:$J$26</xm:f>
          </x14:formula1>
          <xm:sqref>G38:H38</xm:sqref>
        </x14:dataValidation>
        <x14:dataValidation type="list" allowBlank="1" showInputMessage="1" showErrorMessage="1" errorTitle="تنبيه" error="الأختيار من القائمة" promptTitle="نوع المعادن" prompt="غلى مقدم الطلب الإختيار من القائمة، توع المعادن المستهدفة مثل المعادن الصناعية أو المعادن الفلزية أو اللافلزية." xr:uid="{FF2FC372-C37F-4655-AAF9-2A994FE1127D}">
          <x14:formula1>
            <xm:f>'قائمة برنامج العمل'!$J$29:$J$35</xm:f>
          </x14:formula1>
          <xm:sqref>G39:H39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A4161-75DE-415B-A0F7-4D423C73F8B5}">
  <dimension ref="A9:AC356"/>
  <sheetViews>
    <sheetView showGridLines="0" rightToLeft="1" tabSelected="1" topLeftCell="A298" zoomScaleNormal="100" workbookViewId="0">
      <selection activeCell="G301" sqref="G301"/>
    </sheetView>
  </sheetViews>
  <sheetFormatPr defaultColWidth="8.58203125" defaultRowHeight="14.5" x14ac:dyDescent="0.35"/>
  <cols>
    <col min="1" max="1" width="8.58203125" style="3" customWidth="1"/>
    <col min="2" max="2" width="7.25" style="3" customWidth="1"/>
    <col min="3" max="3" width="30.08203125" style="3" bestFit="1" customWidth="1"/>
    <col min="4" max="4" width="28.58203125" style="3" customWidth="1"/>
    <col min="5" max="7" width="19.08203125" style="3" customWidth="1"/>
    <col min="8" max="8" width="21.33203125" style="3" customWidth="1"/>
    <col min="9" max="12" width="18.25" style="3" customWidth="1"/>
    <col min="13" max="16384" width="8.58203125" style="3"/>
  </cols>
  <sheetData>
    <row r="9" spans="2:12" x14ac:dyDescent="0.35">
      <c r="B9"/>
    </row>
    <row r="15" spans="2:12" ht="37" x14ac:dyDescent="0.35">
      <c r="B15" s="429" t="s">
        <v>61</v>
      </c>
      <c r="C15" s="429"/>
      <c r="D15" s="429"/>
      <c r="E15" s="429"/>
      <c r="F15" s="429"/>
      <c r="G15" s="429"/>
      <c r="H15" s="429"/>
      <c r="I15" s="429"/>
      <c r="J15" s="429"/>
      <c r="K15" s="429"/>
      <c r="L15" s="429"/>
    </row>
    <row r="16" spans="2:12" ht="37" x14ac:dyDescent="0.35">
      <c r="B16" s="193"/>
      <c r="C16" s="193"/>
      <c r="D16" s="193"/>
      <c r="E16" s="193"/>
      <c r="F16" s="193"/>
      <c r="G16" s="193"/>
      <c r="H16" s="193"/>
      <c r="I16" s="193"/>
      <c r="J16" s="193"/>
      <c r="K16" s="193"/>
      <c r="L16" s="193"/>
    </row>
    <row r="17" spans="2:12" ht="29" thickBot="1" x14ac:dyDescent="0.4">
      <c r="B17" s="354" t="s">
        <v>62</v>
      </c>
      <c r="C17" s="354"/>
      <c r="D17" s="354"/>
      <c r="E17" s="354"/>
      <c r="F17" s="354"/>
      <c r="G17" s="354"/>
      <c r="H17" s="354"/>
      <c r="I17" s="354"/>
      <c r="J17" s="354"/>
      <c r="K17" s="354"/>
      <c r="L17" s="354"/>
    </row>
    <row r="18" spans="2:12" ht="21.5" thickBot="1" x14ac:dyDescent="0.4">
      <c r="B18" s="175" t="s">
        <v>44</v>
      </c>
      <c r="C18" s="76" t="s">
        <v>63</v>
      </c>
      <c r="D18" s="77" t="s">
        <v>64</v>
      </c>
      <c r="E18" s="77" t="s">
        <v>65</v>
      </c>
    </row>
    <row r="19" spans="2:12" ht="25" thickBot="1" x14ac:dyDescent="0.4">
      <c r="B19" s="183"/>
      <c r="C19" s="248"/>
      <c r="D19" s="216"/>
      <c r="E19" s="217"/>
    </row>
    <row r="20" spans="2:12" ht="42.5" thickBot="1" x14ac:dyDescent="0.6">
      <c r="B20" s="175" t="s">
        <v>44</v>
      </c>
      <c r="C20" s="76" t="s">
        <v>66</v>
      </c>
      <c r="D20" s="77" t="s">
        <v>67</v>
      </c>
      <c r="E20" s="77" t="s">
        <v>68</v>
      </c>
      <c r="F20" s="77" t="s">
        <v>69</v>
      </c>
      <c r="G20" s="77" t="s">
        <v>70</v>
      </c>
      <c r="H20" s="77" t="s">
        <v>71</v>
      </c>
      <c r="I20" s="8"/>
      <c r="J20" s="8"/>
    </row>
    <row r="21" spans="2:12" ht="25" thickBot="1" x14ac:dyDescent="0.4">
      <c r="B21" s="183"/>
      <c r="C21" s="184"/>
      <c r="D21" s="184"/>
      <c r="E21" s="184"/>
      <c r="F21" s="181"/>
      <c r="G21" s="229"/>
      <c r="H21" s="257"/>
    </row>
    <row r="22" spans="2:12" ht="37" x14ac:dyDescent="0.35">
      <c r="B22" s="193"/>
      <c r="C22" s="193"/>
      <c r="D22" s="193"/>
      <c r="E22" s="193"/>
      <c r="F22" s="193"/>
      <c r="G22" s="193"/>
      <c r="H22" s="193"/>
      <c r="I22" s="193"/>
      <c r="J22" s="193"/>
      <c r="K22" s="193"/>
      <c r="L22" s="193"/>
    </row>
    <row r="23" spans="2:12" ht="27.65" customHeight="1" x14ac:dyDescent="0.35">
      <c r="B23" s="354" t="s">
        <v>72</v>
      </c>
      <c r="C23" s="354"/>
      <c r="D23" s="354"/>
      <c r="E23" s="354"/>
      <c r="F23" s="354"/>
      <c r="G23" s="354"/>
      <c r="H23" s="354"/>
      <c r="I23" s="354"/>
      <c r="J23" s="354"/>
      <c r="K23" s="354"/>
      <c r="L23" s="354"/>
    </row>
    <row r="24" spans="2:12" ht="27.65" customHeight="1" thickBot="1" x14ac:dyDescent="0.4">
      <c r="B24" s="266" t="s">
        <v>73</v>
      </c>
      <c r="C24" s="266"/>
      <c r="D24" s="266"/>
      <c r="E24" s="266"/>
    </row>
    <row r="25" spans="2:12" ht="72.650000000000006" customHeight="1" thickBot="1" x14ac:dyDescent="0.4">
      <c r="B25" s="445" t="s">
        <v>74</v>
      </c>
      <c r="C25" s="446"/>
      <c r="D25" s="446"/>
      <c r="E25" s="446"/>
      <c r="F25" s="447"/>
      <c r="H25" s="375" t="s">
        <v>75</v>
      </c>
      <c r="I25" s="376"/>
      <c r="J25" s="376"/>
      <c r="K25" s="376"/>
      <c r="L25" s="377"/>
    </row>
    <row r="26" spans="2:12" ht="83.5" customHeight="1" thickBot="1" x14ac:dyDescent="0.4">
      <c r="B26" s="448" t="s">
        <v>76</v>
      </c>
      <c r="C26" s="449"/>
      <c r="D26" s="449"/>
      <c r="E26" s="449"/>
      <c r="F26" s="450"/>
      <c r="H26" s="50" t="s">
        <v>77</v>
      </c>
      <c r="I26" s="51" t="s">
        <v>78</v>
      </c>
      <c r="J26" s="51" t="s">
        <v>79</v>
      </c>
      <c r="K26" s="51" t="s">
        <v>80</v>
      </c>
      <c r="L26" s="52" t="s">
        <v>81</v>
      </c>
    </row>
    <row r="27" spans="2:12" ht="220" customHeight="1" thickBot="1" x14ac:dyDescent="0.4">
      <c r="B27" s="19">
        <v>1</v>
      </c>
      <c r="C27" s="389"/>
      <c r="D27" s="390"/>
      <c r="E27" s="390"/>
      <c r="F27" s="403"/>
      <c r="H27" s="177" t="b">
        <v>0</v>
      </c>
      <c r="I27" s="177" t="b">
        <v>0</v>
      </c>
      <c r="J27" s="177" t="b">
        <v>0</v>
      </c>
      <c r="K27" s="177" t="b">
        <v>0</v>
      </c>
      <c r="L27" s="177" t="b">
        <v>0</v>
      </c>
    </row>
    <row r="28" spans="2:12" ht="220" customHeight="1" thickBot="1" x14ac:dyDescent="0.4">
      <c r="B28" s="10">
        <v>2</v>
      </c>
      <c r="C28" s="389"/>
      <c r="D28" s="390"/>
      <c r="E28" s="390"/>
      <c r="F28" s="403"/>
      <c r="G28" s="29"/>
      <c r="H28" s="177" t="b">
        <v>0</v>
      </c>
      <c r="I28" s="177" t="b">
        <v>0</v>
      </c>
      <c r="J28" s="177" t="b">
        <v>0</v>
      </c>
      <c r="K28" s="177" t="b">
        <v>0</v>
      </c>
      <c r="L28" s="177" t="b">
        <v>0</v>
      </c>
    </row>
    <row r="29" spans="2:12" ht="220" customHeight="1" thickBot="1" x14ac:dyDescent="0.4">
      <c r="B29" s="10">
        <v>3</v>
      </c>
      <c r="C29" s="389"/>
      <c r="D29" s="390"/>
      <c r="E29" s="390"/>
      <c r="F29" s="403"/>
      <c r="H29" s="177" t="b">
        <v>0</v>
      </c>
      <c r="I29" s="177" t="b">
        <v>0</v>
      </c>
      <c r="J29" s="177" t="b">
        <v>0</v>
      </c>
      <c r="K29" s="177" t="b">
        <v>0</v>
      </c>
      <c r="L29" s="177" t="b">
        <v>0</v>
      </c>
    </row>
    <row r="30" spans="2:12" ht="220" customHeight="1" thickBot="1" x14ac:dyDescent="0.4">
      <c r="B30" s="10">
        <v>4</v>
      </c>
      <c r="C30" s="389"/>
      <c r="D30" s="390"/>
      <c r="E30" s="390"/>
      <c r="F30" s="403"/>
      <c r="H30" s="177" t="b">
        <v>0</v>
      </c>
      <c r="I30" s="177" t="b">
        <v>0</v>
      </c>
      <c r="J30" s="177" t="b">
        <v>0</v>
      </c>
      <c r="K30" s="177" t="b">
        <v>0</v>
      </c>
      <c r="L30" s="177" t="b">
        <v>0</v>
      </c>
    </row>
    <row r="31" spans="2:12" ht="220" customHeight="1" thickBot="1" x14ac:dyDescent="0.4">
      <c r="B31" s="12">
        <v>5</v>
      </c>
      <c r="C31" s="418"/>
      <c r="D31" s="419"/>
      <c r="E31" s="419"/>
      <c r="F31" s="420"/>
      <c r="H31" s="177" t="b">
        <v>0</v>
      </c>
      <c r="I31" s="177" t="b">
        <v>0</v>
      </c>
      <c r="J31" s="177" t="b">
        <v>0</v>
      </c>
      <c r="K31" s="177" t="b">
        <v>0</v>
      </c>
      <c r="L31" s="177" t="b">
        <v>0</v>
      </c>
    </row>
    <row r="32" spans="2:12" ht="25" customHeight="1" thickBot="1" x14ac:dyDescent="0.4">
      <c r="B32" s="401" t="s">
        <v>82</v>
      </c>
      <c r="C32" s="401"/>
      <c r="D32" s="401"/>
      <c r="E32" s="401"/>
      <c r="F32" s="401"/>
    </row>
    <row r="33" spans="2:12" ht="59.5" customHeight="1" thickBot="1" x14ac:dyDescent="0.4">
      <c r="B33" s="19">
        <v>1</v>
      </c>
      <c r="C33" s="402"/>
      <c r="D33" s="390"/>
      <c r="E33" s="390"/>
      <c r="F33" s="403"/>
      <c r="H33" s="177" t="b">
        <v>0</v>
      </c>
      <c r="I33" s="177" t="b">
        <v>0</v>
      </c>
      <c r="J33" s="177" t="b">
        <v>0</v>
      </c>
      <c r="K33" s="177" t="b">
        <v>0</v>
      </c>
      <c r="L33" s="177" t="b">
        <v>0</v>
      </c>
    </row>
    <row r="34" spans="2:12" ht="59.5" customHeight="1" thickBot="1" x14ac:dyDescent="0.4">
      <c r="B34" s="10">
        <v>2</v>
      </c>
      <c r="C34" s="404"/>
      <c r="D34" s="392"/>
      <c r="E34" s="392"/>
      <c r="F34" s="405"/>
      <c r="H34" s="177" t="b">
        <v>0</v>
      </c>
      <c r="I34" s="177" t="b">
        <v>0</v>
      </c>
      <c r="J34" s="177" t="b">
        <v>0</v>
      </c>
      <c r="K34" s="177" t="b">
        <v>0</v>
      </c>
      <c r="L34" s="177" t="b">
        <v>0</v>
      </c>
    </row>
    <row r="35" spans="2:12" ht="59.5" customHeight="1" thickBot="1" x14ac:dyDescent="0.4">
      <c r="B35" s="12">
        <v>3</v>
      </c>
      <c r="C35" s="406"/>
      <c r="D35" s="394"/>
      <c r="E35" s="394"/>
      <c r="F35" s="407"/>
      <c r="H35" s="177" t="b">
        <v>0</v>
      </c>
      <c r="I35" s="177" t="b">
        <v>0</v>
      </c>
      <c r="J35" s="177" t="b">
        <v>0</v>
      </c>
      <c r="K35" s="177" t="b">
        <v>0</v>
      </c>
      <c r="L35" s="177" t="b">
        <v>0</v>
      </c>
    </row>
    <row r="37" spans="2:12" ht="29.5" customHeight="1" x14ac:dyDescent="0.35">
      <c r="B37" s="417" t="s">
        <v>83</v>
      </c>
      <c r="C37" s="417"/>
      <c r="D37" s="417"/>
      <c r="E37" s="417"/>
      <c r="F37" s="417"/>
      <c r="G37" s="417"/>
      <c r="H37" s="417"/>
      <c r="I37" s="417"/>
      <c r="J37" s="417"/>
      <c r="K37" s="417"/>
      <c r="L37" s="417"/>
    </row>
    <row r="38" spans="2:12" ht="18.649999999999999" customHeight="1" thickBot="1" x14ac:dyDescent="0.4">
      <c r="B38" s="4"/>
      <c r="C38" s="4"/>
      <c r="D38" s="4"/>
      <c r="E38" s="4"/>
    </row>
    <row r="39" spans="2:12" ht="51.65" customHeight="1" thickBot="1" x14ac:dyDescent="0.4">
      <c r="B39" s="19">
        <v>1</v>
      </c>
      <c r="C39" s="389"/>
      <c r="D39" s="390"/>
      <c r="E39" s="390"/>
      <c r="F39" s="390"/>
      <c r="H39" s="177" t="b">
        <v>0</v>
      </c>
      <c r="I39" s="177" t="b">
        <v>0</v>
      </c>
      <c r="J39" s="177" t="b">
        <v>0</v>
      </c>
      <c r="K39" s="177" t="b">
        <v>0</v>
      </c>
      <c r="L39" s="177" t="b">
        <v>0</v>
      </c>
    </row>
    <row r="40" spans="2:12" ht="51.65" customHeight="1" thickBot="1" x14ac:dyDescent="0.4">
      <c r="B40" s="10">
        <v>2</v>
      </c>
      <c r="C40" s="391"/>
      <c r="D40" s="392"/>
      <c r="E40" s="392"/>
      <c r="F40" s="392"/>
      <c r="H40" s="177" t="b">
        <v>0</v>
      </c>
      <c r="I40" s="177" t="b">
        <v>0</v>
      </c>
      <c r="J40" s="177" t="b">
        <v>0</v>
      </c>
      <c r="K40" s="177" t="b">
        <v>0</v>
      </c>
      <c r="L40" s="177" t="b">
        <v>0</v>
      </c>
    </row>
    <row r="41" spans="2:12" ht="51.65" customHeight="1" thickBot="1" x14ac:dyDescent="0.4">
      <c r="B41" s="12">
        <v>3</v>
      </c>
      <c r="C41" s="393"/>
      <c r="D41" s="394"/>
      <c r="E41" s="394"/>
      <c r="F41" s="394"/>
      <c r="H41" s="177" t="b">
        <v>0</v>
      </c>
      <c r="I41" s="177" t="b">
        <v>0</v>
      </c>
      <c r="J41" s="177" t="b">
        <v>0</v>
      </c>
      <c r="K41" s="177" t="b">
        <v>0</v>
      </c>
      <c r="L41" s="177" t="b">
        <v>0</v>
      </c>
    </row>
    <row r="42" spans="2:12" ht="24" customHeight="1" x14ac:dyDescent="0.35">
      <c r="B42" s="21"/>
      <c r="C42" s="53"/>
      <c r="D42" s="53"/>
      <c r="E42" s="53"/>
      <c r="F42" s="53"/>
      <c r="H42" s="32"/>
      <c r="I42" s="32"/>
      <c r="J42" s="32"/>
      <c r="K42" s="32"/>
      <c r="L42" s="32"/>
    </row>
    <row r="44" spans="2:12" ht="30" customHeight="1" thickBot="1" x14ac:dyDescent="0.4">
      <c r="B44" s="417" t="s">
        <v>84</v>
      </c>
      <c r="C44" s="417"/>
      <c r="D44" s="417"/>
      <c r="E44" s="417"/>
      <c r="F44" s="417"/>
      <c r="G44" s="417"/>
      <c r="H44" s="417"/>
    </row>
    <row r="45" spans="2:12" ht="154.5" customHeight="1" thickBot="1" x14ac:dyDescent="0.4">
      <c r="B45" s="408" t="s">
        <v>85</v>
      </c>
      <c r="C45" s="408"/>
      <c r="D45" s="408"/>
      <c r="E45" s="408"/>
      <c r="F45" s="408"/>
      <c r="G45" s="85"/>
      <c r="H45" s="412" t="s">
        <v>86</v>
      </c>
    </row>
    <row r="46" spans="2:12" ht="27.5" thickBot="1" x14ac:dyDescent="0.4">
      <c r="B46" s="64"/>
      <c r="C46" s="424" t="s">
        <v>84</v>
      </c>
      <c r="D46" s="287"/>
      <c r="E46" s="287"/>
      <c r="F46" s="288"/>
      <c r="H46" s="413"/>
    </row>
    <row r="47" spans="2:12" ht="140.5" customHeight="1" thickBot="1" x14ac:dyDescent="0.4">
      <c r="B47" s="232"/>
      <c r="C47" s="398" t="s">
        <v>87</v>
      </c>
      <c r="D47" s="399"/>
      <c r="E47" s="399"/>
      <c r="F47" s="400"/>
      <c r="H47" s="232"/>
    </row>
    <row r="48" spans="2:12" ht="98.15" customHeight="1" thickBot="1" x14ac:dyDescent="0.4">
      <c r="B48" s="232"/>
      <c r="C48" s="414" t="s">
        <v>88</v>
      </c>
      <c r="D48" s="415"/>
      <c r="E48" s="415"/>
      <c r="F48" s="416"/>
      <c r="H48" s="232"/>
    </row>
    <row r="49" spans="1:6" ht="29.5" customHeight="1" thickBot="1" x14ac:dyDescent="0.4">
      <c r="A49" s="11"/>
      <c r="B49" s="177" t="b">
        <v>0</v>
      </c>
      <c r="C49" s="409" t="s">
        <v>89</v>
      </c>
      <c r="D49" s="410"/>
      <c r="E49" s="410"/>
      <c r="F49" s="411"/>
    </row>
    <row r="50" spans="1:6" ht="29.5" customHeight="1" thickBot="1" x14ac:dyDescent="0.4">
      <c r="A50" s="11"/>
      <c r="B50" s="177" t="b">
        <v>0</v>
      </c>
      <c r="C50" s="409" t="s">
        <v>90</v>
      </c>
      <c r="D50" s="410"/>
      <c r="E50" s="410"/>
      <c r="F50" s="411"/>
    </row>
    <row r="51" spans="1:6" ht="29.5" customHeight="1" thickBot="1" x14ac:dyDescent="0.4">
      <c r="A51" s="11"/>
      <c r="B51" s="177" t="b">
        <v>0</v>
      </c>
      <c r="C51" s="409" t="s">
        <v>91</v>
      </c>
      <c r="D51" s="410"/>
      <c r="E51" s="410"/>
      <c r="F51" s="411"/>
    </row>
    <row r="52" spans="1:6" ht="29.5" customHeight="1" thickBot="1" x14ac:dyDescent="0.4">
      <c r="A52" s="11"/>
      <c r="B52" s="177" t="b">
        <v>0</v>
      </c>
      <c r="C52" s="409" t="s">
        <v>92</v>
      </c>
      <c r="D52" s="410"/>
      <c r="E52" s="410"/>
      <c r="F52" s="411"/>
    </row>
    <row r="53" spans="1:6" ht="29.5" customHeight="1" thickBot="1" x14ac:dyDescent="0.4">
      <c r="A53" s="11"/>
      <c r="B53" s="177" t="b">
        <v>0</v>
      </c>
      <c r="C53" s="409" t="s">
        <v>93</v>
      </c>
      <c r="D53" s="410"/>
      <c r="E53" s="410"/>
      <c r="F53" s="411"/>
    </row>
    <row r="54" spans="1:6" ht="29.5" customHeight="1" thickBot="1" x14ac:dyDescent="0.4">
      <c r="A54" s="11"/>
      <c r="B54" s="177" t="b">
        <v>0</v>
      </c>
      <c r="C54" s="409" t="s">
        <v>94</v>
      </c>
      <c r="D54" s="410"/>
      <c r="E54" s="410"/>
      <c r="F54" s="411"/>
    </row>
    <row r="55" spans="1:6" ht="29.5" customHeight="1" thickBot="1" x14ac:dyDescent="0.4">
      <c r="A55" s="11"/>
      <c r="B55" s="177" t="b">
        <v>0</v>
      </c>
      <c r="C55" s="409" t="s">
        <v>95</v>
      </c>
      <c r="D55" s="410"/>
      <c r="E55" s="410"/>
      <c r="F55" s="411"/>
    </row>
    <row r="56" spans="1:6" ht="29.5" customHeight="1" thickBot="1" x14ac:dyDescent="0.4">
      <c r="A56" s="11"/>
      <c r="B56" s="177" t="b">
        <v>0</v>
      </c>
      <c r="C56" s="409" t="s">
        <v>96</v>
      </c>
      <c r="D56" s="410"/>
      <c r="E56" s="410"/>
      <c r="F56" s="411"/>
    </row>
    <row r="57" spans="1:6" ht="29.5" customHeight="1" thickBot="1" x14ac:dyDescent="0.4">
      <c r="A57" s="11"/>
      <c r="B57" s="177" t="b">
        <v>0</v>
      </c>
      <c r="C57" s="409" t="s">
        <v>97</v>
      </c>
      <c r="D57" s="410"/>
      <c r="E57" s="410"/>
      <c r="F57" s="411"/>
    </row>
    <row r="58" spans="1:6" ht="29.5" customHeight="1" thickBot="1" x14ac:dyDescent="0.4">
      <c r="A58" s="11"/>
      <c r="B58" s="177" t="b">
        <v>0</v>
      </c>
      <c r="C58" s="409" t="s">
        <v>98</v>
      </c>
      <c r="D58" s="410"/>
      <c r="E58" s="410"/>
      <c r="F58" s="411"/>
    </row>
    <row r="59" spans="1:6" ht="29.5" customHeight="1" thickBot="1" x14ac:dyDescent="0.4">
      <c r="B59" s="177" t="b">
        <v>0</v>
      </c>
      <c r="C59" s="409" t="s">
        <v>99</v>
      </c>
      <c r="D59" s="410"/>
      <c r="E59" s="410"/>
      <c r="F59" s="411"/>
    </row>
    <row r="60" spans="1:6" ht="29.5" customHeight="1" thickBot="1" x14ac:dyDescent="0.4">
      <c r="B60" s="177" t="b">
        <v>0</v>
      </c>
      <c r="C60" s="409" t="s">
        <v>100</v>
      </c>
      <c r="D60" s="410"/>
      <c r="E60" s="410"/>
      <c r="F60" s="411"/>
    </row>
    <row r="61" spans="1:6" ht="29.5" customHeight="1" x14ac:dyDescent="0.35">
      <c r="B61" s="395"/>
      <c r="C61" s="409" t="s">
        <v>101</v>
      </c>
      <c r="D61" s="410"/>
      <c r="E61" s="410"/>
      <c r="F61" s="411"/>
    </row>
    <row r="62" spans="1:6" ht="14.5" customHeight="1" x14ac:dyDescent="0.35">
      <c r="B62" s="396"/>
      <c r="C62" s="409"/>
      <c r="D62" s="410"/>
      <c r="E62" s="410"/>
      <c r="F62" s="411"/>
    </row>
    <row r="63" spans="1:6" ht="49.5" customHeight="1" thickBot="1" x14ac:dyDescent="0.4">
      <c r="B63" s="397"/>
      <c r="C63" s="426"/>
      <c r="D63" s="427"/>
      <c r="E63" s="427"/>
      <c r="F63" s="428"/>
    </row>
    <row r="64" spans="1:6" ht="29.5" x14ac:dyDescent="0.35">
      <c r="B64" s="4"/>
      <c r="C64" s="4"/>
      <c r="D64" s="4"/>
      <c r="E64" s="4"/>
    </row>
    <row r="65" spans="2:12" ht="30" customHeight="1" thickBot="1" x14ac:dyDescent="0.4">
      <c r="B65" s="425" t="s">
        <v>102</v>
      </c>
      <c r="C65" s="425"/>
      <c r="D65" s="425"/>
      <c r="E65" s="425"/>
      <c r="F65" s="425"/>
    </row>
    <row r="66" spans="2:12" ht="24" customHeight="1" x14ac:dyDescent="0.55000000000000004">
      <c r="B66" s="65">
        <v>1</v>
      </c>
      <c r="C66" s="421"/>
      <c r="D66" s="422"/>
      <c r="E66" s="422"/>
      <c r="F66" s="423"/>
      <c r="G66" s="8"/>
      <c r="H66" s="8"/>
    </row>
    <row r="67" spans="2:12" ht="24" customHeight="1" x14ac:dyDescent="0.55000000000000004">
      <c r="B67" s="66">
        <v>2</v>
      </c>
      <c r="C67" s="372"/>
      <c r="D67" s="373"/>
      <c r="E67" s="373"/>
      <c r="F67" s="374"/>
      <c r="G67" s="8"/>
      <c r="H67" s="8"/>
    </row>
    <row r="68" spans="2:12" ht="24" customHeight="1" x14ac:dyDescent="0.55000000000000004">
      <c r="B68" s="66">
        <v>3</v>
      </c>
      <c r="C68" s="372"/>
      <c r="D68" s="373"/>
      <c r="E68" s="373"/>
      <c r="F68" s="374"/>
      <c r="G68" s="8"/>
      <c r="H68" s="8"/>
    </row>
    <row r="69" spans="2:12" ht="24" customHeight="1" x14ac:dyDescent="0.55000000000000004">
      <c r="B69" s="66">
        <v>4</v>
      </c>
      <c r="C69" s="372"/>
      <c r="D69" s="373"/>
      <c r="E69" s="373"/>
      <c r="F69" s="374"/>
      <c r="G69" s="8"/>
      <c r="H69" s="8"/>
    </row>
    <row r="70" spans="2:12" ht="24" customHeight="1" x14ac:dyDescent="0.55000000000000004">
      <c r="B70" s="66">
        <v>5</v>
      </c>
      <c r="C70" s="372"/>
      <c r="D70" s="373"/>
      <c r="E70" s="373"/>
      <c r="F70" s="374"/>
      <c r="G70" s="8"/>
      <c r="H70" s="8"/>
    </row>
    <row r="71" spans="2:12" ht="24" customHeight="1" x14ac:dyDescent="0.55000000000000004">
      <c r="B71" s="66">
        <v>6</v>
      </c>
      <c r="C71" s="372"/>
      <c r="D71" s="373"/>
      <c r="E71" s="373"/>
      <c r="F71" s="374"/>
      <c r="G71" s="8"/>
      <c r="H71" s="8"/>
    </row>
    <row r="72" spans="2:12" ht="24" customHeight="1" x14ac:dyDescent="0.55000000000000004">
      <c r="B72" s="66">
        <v>7</v>
      </c>
      <c r="C72" s="372"/>
      <c r="D72" s="373"/>
      <c r="E72" s="373"/>
      <c r="F72" s="374"/>
      <c r="G72" s="8"/>
      <c r="H72" s="8"/>
    </row>
    <row r="73" spans="2:12" ht="24" customHeight="1" x14ac:dyDescent="0.55000000000000004">
      <c r="B73" s="66">
        <v>8</v>
      </c>
      <c r="C73" s="372"/>
      <c r="D73" s="373"/>
      <c r="E73" s="373"/>
      <c r="F73" s="374"/>
      <c r="G73" s="8"/>
      <c r="H73" s="8"/>
    </row>
    <row r="74" spans="2:12" ht="24" customHeight="1" x14ac:dyDescent="0.55000000000000004">
      <c r="B74" s="66">
        <v>9</v>
      </c>
      <c r="C74" s="372"/>
      <c r="D74" s="373"/>
      <c r="E74" s="373"/>
      <c r="F74" s="374"/>
      <c r="G74" s="8"/>
      <c r="H74" s="8"/>
    </row>
    <row r="75" spans="2:12" ht="24" customHeight="1" thickBot="1" x14ac:dyDescent="0.6">
      <c r="B75" s="67">
        <v>10</v>
      </c>
      <c r="C75" s="369"/>
      <c r="D75" s="369"/>
      <c r="E75" s="369"/>
      <c r="F75" s="370"/>
      <c r="G75" s="8"/>
      <c r="H75" s="8"/>
    </row>
    <row r="76" spans="2:12" ht="25" customHeight="1" thickBot="1" x14ac:dyDescent="0.6">
      <c r="B76" s="401" t="s">
        <v>82</v>
      </c>
      <c r="C76" s="401"/>
      <c r="D76" s="401"/>
      <c r="E76" s="401"/>
      <c r="F76" s="401"/>
      <c r="G76" s="8"/>
      <c r="H76" s="8"/>
      <c r="I76" s="8"/>
      <c r="J76" s="8"/>
      <c r="K76" s="8"/>
      <c r="L76" s="8"/>
    </row>
    <row r="77" spans="2:12" ht="24" customHeight="1" x14ac:dyDescent="0.55000000000000004">
      <c r="B77" s="65">
        <v>1</v>
      </c>
      <c r="C77" s="380"/>
      <c r="D77" s="380"/>
      <c r="E77" s="380"/>
      <c r="F77" s="381"/>
      <c r="G77" s="8"/>
      <c r="H77" s="8"/>
      <c r="I77" s="8"/>
      <c r="J77" s="8"/>
      <c r="K77" s="8"/>
      <c r="L77" s="8"/>
    </row>
    <row r="78" spans="2:12" ht="24" customHeight="1" x14ac:dyDescent="0.55000000000000004">
      <c r="B78" s="66">
        <v>2</v>
      </c>
      <c r="C78" s="367"/>
      <c r="D78" s="367"/>
      <c r="E78" s="367"/>
      <c r="F78" s="368"/>
      <c r="G78" s="8"/>
      <c r="H78" s="8"/>
      <c r="I78" s="8"/>
      <c r="J78" s="8"/>
      <c r="K78" s="8"/>
      <c r="L78" s="8"/>
    </row>
    <row r="79" spans="2:12" ht="24" customHeight="1" thickBot="1" x14ac:dyDescent="0.6">
      <c r="B79" s="67">
        <v>3</v>
      </c>
      <c r="C79" s="369"/>
      <c r="D79" s="369"/>
      <c r="E79" s="369"/>
      <c r="F79" s="370"/>
      <c r="G79" s="8"/>
      <c r="H79" s="8"/>
      <c r="I79" s="8"/>
      <c r="J79" s="8"/>
      <c r="K79" s="8"/>
      <c r="L79" s="8"/>
    </row>
    <row r="80" spans="2:12" ht="16.5" x14ac:dyDescent="0.55000000000000004">
      <c r="G80" s="8"/>
      <c r="H80" s="8"/>
    </row>
    <row r="81" spans="2:11" ht="29" thickBot="1" x14ac:dyDescent="0.4">
      <c r="B81" s="354" t="s">
        <v>103</v>
      </c>
      <c r="C81" s="354"/>
      <c r="D81" s="354"/>
      <c r="E81" s="354"/>
      <c r="F81" s="354"/>
    </row>
    <row r="82" spans="2:11" ht="409.6" customHeight="1" thickBot="1" x14ac:dyDescent="0.4">
      <c r="B82" s="433" t="s">
        <v>104</v>
      </c>
      <c r="C82" s="434"/>
      <c r="D82" s="434"/>
      <c r="E82" s="434"/>
      <c r="F82" s="435"/>
    </row>
    <row r="83" spans="2:11" ht="275.5" customHeight="1" thickBot="1" x14ac:dyDescent="0.55000000000000004">
      <c r="B83" s="355" t="s">
        <v>105</v>
      </c>
      <c r="C83" s="356"/>
      <c r="D83" s="356"/>
      <c r="E83" s="356"/>
      <c r="F83" s="357"/>
      <c r="K83" s="15"/>
    </row>
    <row r="84" spans="2:11" ht="85.5" customHeight="1" thickBot="1" x14ac:dyDescent="0.4">
      <c r="B84" s="442" t="s">
        <v>106</v>
      </c>
      <c r="C84" s="443"/>
      <c r="D84" s="443"/>
      <c r="E84" s="443"/>
      <c r="F84" s="444"/>
    </row>
    <row r="85" spans="2:11" ht="29.5" customHeight="1" x14ac:dyDescent="0.35">
      <c r="B85" s="220"/>
      <c r="C85" s="220"/>
      <c r="D85" s="220"/>
      <c r="E85" s="220"/>
      <c r="F85" s="220"/>
    </row>
    <row r="86" spans="2:11" ht="30" customHeight="1" thickBot="1" x14ac:dyDescent="0.4">
      <c r="B86" s="371" t="s">
        <v>107</v>
      </c>
      <c r="C86" s="371"/>
      <c r="D86" s="371"/>
      <c r="E86" s="371"/>
    </row>
    <row r="87" spans="2:11" ht="42.5" thickBot="1" x14ac:dyDescent="0.4">
      <c r="B87" s="68" t="s">
        <v>108</v>
      </c>
      <c r="C87" s="62" t="s">
        <v>109</v>
      </c>
      <c r="D87" s="6" t="s">
        <v>110</v>
      </c>
      <c r="E87" s="6" t="s">
        <v>111</v>
      </c>
      <c r="F87" s="7" t="s">
        <v>112</v>
      </c>
      <c r="H87"/>
    </row>
    <row r="88" spans="2:11" ht="24" customHeight="1" thickBot="1" x14ac:dyDescent="0.6">
      <c r="B88" s="364" t="s">
        <v>113</v>
      </c>
      <c r="C88" s="78"/>
      <c r="D88" s="247"/>
      <c r="E88" s="79"/>
      <c r="F88" s="69">
        <f>D88*E88</f>
        <v>0</v>
      </c>
      <c r="G88" s="8"/>
      <c r="H88" s="178"/>
    </row>
    <row r="89" spans="2:11" ht="24" customHeight="1" thickBot="1" x14ac:dyDescent="0.6">
      <c r="B89" s="365"/>
      <c r="C89" s="78"/>
      <c r="D89" s="247"/>
      <c r="E89" s="79"/>
      <c r="F89" s="69">
        <f>D89*E89</f>
        <v>0</v>
      </c>
      <c r="G89" s="8"/>
      <c r="H89" s="8"/>
    </row>
    <row r="90" spans="2:11" ht="24" customHeight="1" thickBot="1" x14ac:dyDescent="0.6">
      <c r="B90" s="365"/>
      <c r="C90" s="78"/>
      <c r="D90" s="247"/>
      <c r="E90" s="79"/>
      <c r="F90" s="69">
        <f>D90*E90</f>
        <v>0</v>
      </c>
      <c r="G90" s="8"/>
      <c r="H90" s="8"/>
    </row>
    <row r="91" spans="2:11" ht="24" customHeight="1" thickBot="1" x14ac:dyDescent="0.6">
      <c r="B91" s="366"/>
      <c r="C91" s="387" t="s">
        <v>114</v>
      </c>
      <c r="D91" s="387"/>
      <c r="E91" s="388"/>
      <c r="F91" s="70">
        <f>SUM(F88:F90)</f>
        <v>0</v>
      </c>
      <c r="G91" s="8"/>
      <c r="H91" s="8"/>
    </row>
    <row r="92" spans="2:11" ht="21.5" thickBot="1" x14ac:dyDescent="0.4">
      <c r="B92" s="364" t="s">
        <v>115</v>
      </c>
      <c r="C92" s="78"/>
      <c r="D92" s="247"/>
      <c r="E92" s="79"/>
      <c r="F92" s="69">
        <f>D92*E92</f>
        <v>0</v>
      </c>
    </row>
    <row r="93" spans="2:11" ht="21.5" thickBot="1" x14ac:dyDescent="0.4">
      <c r="B93" s="365"/>
      <c r="C93" s="78"/>
      <c r="D93" s="247"/>
      <c r="E93" s="79"/>
      <c r="F93" s="69">
        <f>D93*E93</f>
        <v>0</v>
      </c>
    </row>
    <row r="94" spans="2:11" ht="21.5" thickBot="1" x14ac:dyDescent="0.4">
      <c r="B94" s="365"/>
      <c r="C94" s="78"/>
      <c r="D94" s="247"/>
      <c r="E94" s="79"/>
      <c r="F94" s="69">
        <f>D94*E94</f>
        <v>0</v>
      </c>
    </row>
    <row r="95" spans="2:11" ht="21.65" customHeight="1" thickBot="1" x14ac:dyDescent="0.4">
      <c r="B95" s="366"/>
      <c r="C95" s="387" t="s">
        <v>116</v>
      </c>
      <c r="D95" s="387"/>
      <c r="E95" s="388"/>
      <c r="F95" s="70">
        <f>SUM(F92:F94)</f>
        <v>0</v>
      </c>
    </row>
    <row r="96" spans="2:11" ht="21.5" thickBot="1" x14ac:dyDescent="0.4">
      <c r="B96" s="364" t="s">
        <v>117</v>
      </c>
      <c r="C96" s="78"/>
      <c r="D96" s="247"/>
      <c r="E96" s="79"/>
      <c r="F96" s="69">
        <f>D96*E96</f>
        <v>0</v>
      </c>
    </row>
    <row r="97" spans="2:6" ht="21.5" thickBot="1" x14ac:dyDescent="0.4">
      <c r="B97" s="365"/>
      <c r="C97" s="78"/>
      <c r="D97" s="247"/>
      <c r="E97" s="79"/>
      <c r="F97" s="69">
        <f>D97*E97</f>
        <v>0</v>
      </c>
    </row>
    <row r="98" spans="2:6" ht="21.5" thickBot="1" x14ac:dyDescent="0.4">
      <c r="B98" s="365"/>
      <c r="C98" s="78"/>
      <c r="D98" s="247"/>
      <c r="E98" s="79"/>
      <c r="F98" s="69">
        <f>D98*E98</f>
        <v>0</v>
      </c>
    </row>
    <row r="99" spans="2:6" ht="21.65" customHeight="1" thickBot="1" x14ac:dyDescent="0.4">
      <c r="B99" s="366"/>
      <c r="C99" s="387" t="s">
        <v>118</v>
      </c>
      <c r="D99" s="387"/>
      <c r="E99" s="388"/>
      <c r="F99" s="70">
        <f>SUM(F96:F98)</f>
        <v>0</v>
      </c>
    </row>
    <row r="100" spans="2:6" ht="21.5" thickBot="1" x14ac:dyDescent="0.4">
      <c r="B100" s="364" t="s">
        <v>119</v>
      </c>
      <c r="C100" s="78"/>
      <c r="D100" s="247"/>
      <c r="E100" s="79"/>
      <c r="F100" s="69">
        <f>D100*E100</f>
        <v>0</v>
      </c>
    </row>
    <row r="101" spans="2:6" ht="21.5" thickBot="1" x14ac:dyDescent="0.4">
      <c r="B101" s="365"/>
      <c r="C101" s="78"/>
      <c r="D101" s="247"/>
      <c r="E101" s="79"/>
      <c r="F101" s="69">
        <f>D101*E101</f>
        <v>0</v>
      </c>
    </row>
    <row r="102" spans="2:6" ht="21.5" thickBot="1" x14ac:dyDescent="0.4">
      <c r="B102" s="365"/>
      <c r="C102" s="78"/>
      <c r="D102" s="247"/>
      <c r="E102" s="79"/>
      <c r="F102" s="69">
        <f>D102*E102</f>
        <v>0</v>
      </c>
    </row>
    <row r="103" spans="2:6" ht="21.65" customHeight="1" thickBot="1" x14ac:dyDescent="0.4">
      <c r="B103" s="366"/>
      <c r="C103" s="387" t="s">
        <v>120</v>
      </c>
      <c r="D103" s="387"/>
      <c r="E103" s="388"/>
      <c r="F103" s="70">
        <f>SUM(F100:F102)</f>
        <v>0</v>
      </c>
    </row>
    <row r="104" spans="2:6" ht="21.5" thickBot="1" x14ac:dyDescent="0.4">
      <c r="B104" s="364" t="s">
        <v>121</v>
      </c>
      <c r="C104" s="78"/>
      <c r="D104" s="247"/>
      <c r="E104" s="79"/>
      <c r="F104" s="69">
        <f>D104*E104</f>
        <v>0</v>
      </c>
    </row>
    <row r="105" spans="2:6" ht="21.5" thickBot="1" x14ac:dyDescent="0.4">
      <c r="B105" s="365"/>
      <c r="C105" s="78"/>
      <c r="D105" s="247"/>
      <c r="E105" s="79"/>
      <c r="F105" s="69">
        <f>D105*E105</f>
        <v>0</v>
      </c>
    </row>
    <row r="106" spans="2:6" ht="21.5" thickBot="1" x14ac:dyDescent="0.4">
      <c r="B106" s="365"/>
      <c r="C106" s="78"/>
      <c r="D106" s="247"/>
      <c r="E106" s="79"/>
      <c r="F106" s="69">
        <f>D106*E106</f>
        <v>0</v>
      </c>
    </row>
    <row r="107" spans="2:6" ht="21.65" customHeight="1" thickBot="1" x14ac:dyDescent="0.4">
      <c r="B107" s="366"/>
      <c r="C107" s="387" t="s">
        <v>122</v>
      </c>
      <c r="D107" s="387"/>
      <c r="E107" s="388"/>
      <c r="F107" s="70">
        <f>SUM(F104:F106)</f>
        <v>0</v>
      </c>
    </row>
    <row r="108" spans="2:6" ht="21.5" thickBot="1" x14ac:dyDescent="0.4">
      <c r="B108" s="385" t="s">
        <v>123</v>
      </c>
      <c r="C108" s="386"/>
      <c r="D108" s="386"/>
      <c r="E108" s="386"/>
      <c r="F108" s="71">
        <f>F91+F95+F99+F103+F107</f>
        <v>0</v>
      </c>
    </row>
    <row r="109" spans="2:6" ht="15" thickBot="1" x14ac:dyDescent="0.4"/>
    <row r="110" spans="2:6" ht="208" customHeight="1" thickBot="1" x14ac:dyDescent="0.4">
      <c r="B110" s="361" t="s">
        <v>124</v>
      </c>
      <c r="C110" s="362"/>
      <c r="D110" s="362"/>
      <c r="E110" s="362"/>
      <c r="F110" s="363"/>
    </row>
    <row r="111" spans="2:6" x14ac:dyDescent="0.35">
      <c r="B111" s="218"/>
    </row>
    <row r="112" spans="2:6" ht="30" customHeight="1" thickBot="1" x14ac:dyDescent="0.4">
      <c r="B112" s="379" t="s">
        <v>125</v>
      </c>
      <c r="C112" s="379"/>
      <c r="D112" s="379"/>
      <c r="E112" s="379"/>
    </row>
    <row r="113" spans="2:6" ht="42.5" thickBot="1" x14ac:dyDescent="0.4">
      <c r="B113" s="68" t="s">
        <v>108</v>
      </c>
      <c r="C113" s="62" t="s">
        <v>126</v>
      </c>
      <c r="D113" s="6" t="s">
        <v>127</v>
      </c>
      <c r="E113" s="6" t="s">
        <v>128</v>
      </c>
      <c r="F113" s="7" t="s">
        <v>112</v>
      </c>
    </row>
    <row r="114" spans="2:6" ht="21" x14ac:dyDescent="0.35">
      <c r="B114" s="72">
        <v>1</v>
      </c>
      <c r="C114" s="81"/>
      <c r="D114" s="249"/>
      <c r="E114" s="249"/>
      <c r="F114" s="73">
        <f>D114*E114*C114</f>
        <v>0</v>
      </c>
    </row>
    <row r="115" spans="2:6" ht="21" x14ac:dyDescent="0.35">
      <c r="B115" s="66">
        <v>2</v>
      </c>
      <c r="C115" s="82"/>
      <c r="D115" s="249"/>
      <c r="E115" s="249"/>
      <c r="F115" s="73">
        <f>D115*E115*C115</f>
        <v>0</v>
      </c>
    </row>
    <row r="116" spans="2:6" ht="21" x14ac:dyDescent="0.35">
      <c r="B116" s="66">
        <v>3</v>
      </c>
      <c r="C116" s="82"/>
      <c r="D116" s="249"/>
      <c r="E116" s="249"/>
      <c r="F116" s="73">
        <f>D116*E116*C116</f>
        <v>0</v>
      </c>
    </row>
    <row r="117" spans="2:6" ht="21" x14ac:dyDescent="0.35">
      <c r="B117" s="66">
        <v>4</v>
      </c>
      <c r="C117" s="82"/>
      <c r="D117" s="249"/>
      <c r="E117" s="249"/>
      <c r="F117" s="73">
        <f>D117*E117*C117</f>
        <v>0</v>
      </c>
    </row>
    <row r="118" spans="2:6" ht="21.5" thickBot="1" x14ac:dyDescent="0.4">
      <c r="B118" s="74">
        <v>5</v>
      </c>
      <c r="C118" s="83"/>
      <c r="D118" s="249"/>
      <c r="E118" s="249"/>
      <c r="F118" s="73">
        <f>D118*E118*C118</f>
        <v>0</v>
      </c>
    </row>
    <row r="119" spans="2:6" ht="21.65" customHeight="1" thickBot="1" x14ac:dyDescent="0.4">
      <c r="B119" s="385" t="s">
        <v>129</v>
      </c>
      <c r="C119" s="386"/>
      <c r="D119" s="386"/>
      <c r="E119" s="386"/>
      <c r="F119" s="71">
        <f>SUM(F114:F118)</f>
        <v>0</v>
      </c>
    </row>
    <row r="121" spans="2:6" ht="30" thickBot="1" x14ac:dyDescent="0.4">
      <c r="B121" s="371" t="s">
        <v>130</v>
      </c>
      <c r="C121" s="371"/>
      <c r="D121" s="371"/>
      <c r="E121" s="371"/>
    </row>
    <row r="122" spans="2:6" ht="42.5" thickBot="1" x14ac:dyDescent="0.4">
      <c r="B122" s="68" t="s">
        <v>108</v>
      </c>
      <c r="C122" s="62" t="s">
        <v>131</v>
      </c>
      <c r="D122" s="6" t="s">
        <v>127</v>
      </c>
      <c r="E122" s="6" t="s">
        <v>132</v>
      </c>
      <c r="F122" s="7" t="s">
        <v>112</v>
      </c>
    </row>
    <row r="123" spans="2:6" ht="21" x14ac:dyDescent="0.35">
      <c r="B123" s="72">
        <v>1</v>
      </c>
      <c r="C123" s="81"/>
      <c r="D123" s="81"/>
      <c r="E123" s="249"/>
      <c r="F123" s="73">
        <f>D123*E123*C123</f>
        <v>0</v>
      </c>
    </row>
    <row r="124" spans="2:6" ht="21" x14ac:dyDescent="0.35">
      <c r="B124" s="66">
        <v>2</v>
      </c>
      <c r="C124" s="82"/>
      <c r="D124" s="81"/>
      <c r="E124" s="249"/>
      <c r="F124" s="73">
        <f>D124*E124*C124</f>
        <v>0</v>
      </c>
    </row>
    <row r="125" spans="2:6" ht="21" x14ac:dyDescent="0.35">
      <c r="B125" s="66">
        <v>3</v>
      </c>
      <c r="C125" s="82"/>
      <c r="D125" s="81"/>
      <c r="E125" s="249"/>
      <c r="F125" s="73">
        <f>D125*E125*C125</f>
        <v>0</v>
      </c>
    </row>
    <row r="126" spans="2:6" ht="21" x14ac:dyDescent="0.35">
      <c r="B126" s="66">
        <v>4</v>
      </c>
      <c r="C126" s="82"/>
      <c r="D126" s="81"/>
      <c r="E126" s="249"/>
      <c r="F126" s="73">
        <f>D126*E126*C126</f>
        <v>0</v>
      </c>
    </row>
    <row r="127" spans="2:6" ht="21.5" thickBot="1" x14ac:dyDescent="0.4">
      <c r="B127" s="74">
        <v>5</v>
      </c>
      <c r="C127" s="83"/>
      <c r="D127" s="81"/>
      <c r="E127" s="249"/>
      <c r="F127" s="73">
        <f>D127*E127*C127</f>
        <v>0</v>
      </c>
    </row>
    <row r="128" spans="2:6" ht="21.65" customHeight="1" thickBot="1" x14ac:dyDescent="0.4">
      <c r="B128" s="382" t="s">
        <v>129</v>
      </c>
      <c r="C128" s="383"/>
      <c r="D128" s="383"/>
      <c r="E128" s="384"/>
      <c r="F128" s="194">
        <f>SUM(F123:F127)</f>
        <v>0</v>
      </c>
    </row>
    <row r="130" spans="2:6" ht="30" thickBot="1" x14ac:dyDescent="0.4">
      <c r="B130" s="371" t="s">
        <v>133</v>
      </c>
      <c r="C130" s="371"/>
      <c r="D130" s="371"/>
      <c r="E130" s="371"/>
    </row>
    <row r="131" spans="2:6" ht="42.5" thickBot="1" x14ac:dyDescent="0.4">
      <c r="B131" s="68" t="s">
        <v>108</v>
      </c>
      <c r="C131" s="62" t="s">
        <v>134</v>
      </c>
      <c r="D131" s="6" t="s">
        <v>127</v>
      </c>
      <c r="E131" s="6" t="s">
        <v>135</v>
      </c>
      <c r="F131" s="7" t="s">
        <v>112</v>
      </c>
    </row>
    <row r="132" spans="2:6" ht="21" x14ac:dyDescent="0.35">
      <c r="B132" s="72">
        <v>1</v>
      </c>
      <c r="C132" s="81"/>
      <c r="D132" s="249"/>
      <c r="E132" s="249"/>
      <c r="F132" s="73">
        <f>D132*E132*C132</f>
        <v>0</v>
      </c>
    </row>
    <row r="133" spans="2:6" ht="21" x14ac:dyDescent="0.35">
      <c r="B133" s="66">
        <v>2</v>
      </c>
      <c r="C133" s="81"/>
      <c r="D133" s="249"/>
      <c r="E133" s="249"/>
      <c r="F133" s="73">
        <f>D133*E133*C133</f>
        <v>0</v>
      </c>
    </row>
    <row r="134" spans="2:6" ht="21" x14ac:dyDescent="0.35">
      <c r="B134" s="66">
        <v>3</v>
      </c>
      <c r="C134" s="81"/>
      <c r="D134" s="249"/>
      <c r="E134" s="249"/>
      <c r="F134" s="73">
        <f>D134*E134*C134</f>
        <v>0</v>
      </c>
    </row>
    <row r="135" spans="2:6" ht="21" x14ac:dyDescent="0.35">
      <c r="B135" s="66">
        <v>4</v>
      </c>
      <c r="C135" s="81"/>
      <c r="D135" s="249"/>
      <c r="E135" s="249"/>
      <c r="F135" s="73">
        <f>D135*E135*C135</f>
        <v>0</v>
      </c>
    </row>
    <row r="136" spans="2:6" ht="21.5" thickBot="1" x14ac:dyDescent="0.4">
      <c r="B136" s="74">
        <v>5</v>
      </c>
      <c r="C136" s="81"/>
      <c r="D136" s="249"/>
      <c r="E136" s="249"/>
      <c r="F136" s="73">
        <f>D136*E136*C136</f>
        <v>0</v>
      </c>
    </row>
    <row r="137" spans="2:6" ht="21.65" customHeight="1" thickBot="1" x14ac:dyDescent="0.4">
      <c r="B137" s="382" t="s">
        <v>129</v>
      </c>
      <c r="C137" s="383"/>
      <c r="D137" s="383"/>
      <c r="E137" s="384"/>
      <c r="F137" s="194">
        <f>SUM(F132:F136)</f>
        <v>0</v>
      </c>
    </row>
    <row r="139" spans="2:6" ht="30" thickBot="1" x14ac:dyDescent="0.4">
      <c r="B139" s="371" t="s">
        <v>136</v>
      </c>
      <c r="C139" s="371"/>
      <c r="D139" s="371"/>
      <c r="E139" s="371"/>
    </row>
    <row r="140" spans="2:6" ht="42.5" thickBot="1" x14ac:dyDescent="0.4">
      <c r="B140" s="68" t="s">
        <v>108</v>
      </c>
      <c r="C140" s="62" t="s">
        <v>137</v>
      </c>
      <c r="D140" s="6" t="s">
        <v>127</v>
      </c>
      <c r="E140" s="6" t="s">
        <v>135</v>
      </c>
      <c r="F140" s="7" t="s">
        <v>112</v>
      </c>
    </row>
    <row r="141" spans="2:6" ht="21" x14ac:dyDescent="0.35">
      <c r="B141" s="72">
        <v>1</v>
      </c>
      <c r="C141" s="81"/>
      <c r="D141" s="249"/>
      <c r="E141" s="249"/>
      <c r="F141" s="73">
        <f>D141*E141*C141</f>
        <v>0</v>
      </c>
    </row>
    <row r="142" spans="2:6" ht="21" x14ac:dyDescent="0.35">
      <c r="B142" s="66">
        <v>2</v>
      </c>
      <c r="C142" s="81"/>
      <c r="D142" s="249"/>
      <c r="E142" s="249"/>
      <c r="F142" s="73">
        <f>D142*E142*C142</f>
        <v>0</v>
      </c>
    </row>
    <row r="143" spans="2:6" ht="21" x14ac:dyDescent="0.35">
      <c r="B143" s="66">
        <v>3</v>
      </c>
      <c r="C143" s="81"/>
      <c r="D143" s="249"/>
      <c r="E143" s="249"/>
      <c r="F143" s="73">
        <f>D143*E143*C143</f>
        <v>0</v>
      </c>
    </row>
    <row r="144" spans="2:6" ht="21" x14ac:dyDescent="0.35">
      <c r="B144" s="66">
        <v>4</v>
      </c>
      <c r="C144" s="81"/>
      <c r="D144" s="249"/>
      <c r="E144" s="249"/>
      <c r="F144" s="73">
        <f>D144*E144*C144</f>
        <v>0</v>
      </c>
    </row>
    <row r="145" spans="2:6" ht="21.5" thickBot="1" x14ac:dyDescent="0.4">
      <c r="B145" s="74">
        <v>5</v>
      </c>
      <c r="C145" s="81"/>
      <c r="D145" s="249"/>
      <c r="E145" s="249"/>
      <c r="F145" s="73">
        <f>D145*E145*C145</f>
        <v>0</v>
      </c>
    </row>
    <row r="146" spans="2:6" ht="21.65" customHeight="1" thickBot="1" x14ac:dyDescent="0.4">
      <c r="B146" s="382" t="s">
        <v>129</v>
      </c>
      <c r="C146" s="383"/>
      <c r="D146" s="383"/>
      <c r="E146" s="384"/>
      <c r="F146" s="194">
        <f>SUM(F141:F145)</f>
        <v>0</v>
      </c>
    </row>
    <row r="148" spans="2:6" ht="30" thickBot="1" x14ac:dyDescent="0.4">
      <c r="B148" s="371" t="s">
        <v>138</v>
      </c>
      <c r="C148" s="371"/>
      <c r="D148" s="371"/>
      <c r="E148" s="371"/>
    </row>
    <row r="149" spans="2:6" ht="42.5" thickBot="1" x14ac:dyDescent="0.4">
      <c r="B149" s="68" t="s">
        <v>108</v>
      </c>
      <c r="C149" s="62" t="s">
        <v>139</v>
      </c>
      <c r="D149" s="6" t="s">
        <v>127</v>
      </c>
      <c r="E149" s="6" t="s">
        <v>135</v>
      </c>
      <c r="F149" s="7" t="s">
        <v>112</v>
      </c>
    </row>
    <row r="150" spans="2:6" ht="21" x14ac:dyDescent="0.35">
      <c r="B150" s="72">
        <v>1</v>
      </c>
      <c r="C150" s="81"/>
      <c r="D150" s="81"/>
      <c r="E150" s="249"/>
      <c r="F150" s="73">
        <f>D150*E150*C150</f>
        <v>0</v>
      </c>
    </row>
    <row r="151" spans="2:6" ht="21" x14ac:dyDescent="0.35">
      <c r="B151" s="66">
        <v>2</v>
      </c>
      <c r="C151" s="81"/>
      <c r="D151" s="81"/>
      <c r="E151" s="249"/>
      <c r="F151" s="73">
        <f>D151*E151*C151</f>
        <v>0</v>
      </c>
    </row>
    <row r="152" spans="2:6" ht="21" x14ac:dyDescent="0.35">
      <c r="B152" s="66">
        <v>3</v>
      </c>
      <c r="C152" s="81"/>
      <c r="D152" s="81"/>
      <c r="E152" s="249"/>
      <c r="F152" s="73">
        <f>D152*E152*C152</f>
        <v>0</v>
      </c>
    </row>
    <row r="153" spans="2:6" ht="21" x14ac:dyDescent="0.35">
      <c r="B153" s="66">
        <v>4</v>
      </c>
      <c r="C153" s="81"/>
      <c r="D153" s="81"/>
      <c r="E153" s="249"/>
      <c r="F153" s="73">
        <f>D153*E153*C153</f>
        <v>0</v>
      </c>
    </row>
    <row r="154" spans="2:6" ht="21.5" thickBot="1" x14ac:dyDescent="0.4">
      <c r="B154" s="74">
        <v>5</v>
      </c>
      <c r="C154" s="81"/>
      <c r="D154" s="81"/>
      <c r="E154" s="249"/>
      <c r="F154" s="73">
        <f>D154*E154*C154</f>
        <v>0</v>
      </c>
    </row>
    <row r="155" spans="2:6" ht="21.65" customHeight="1" thickBot="1" x14ac:dyDescent="0.4">
      <c r="B155" s="382" t="s">
        <v>129</v>
      </c>
      <c r="C155" s="383"/>
      <c r="D155" s="383"/>
      <c r="E155" s="383"/>
      <c r="F155" s="194">
        <f>SUM(F150:F154)</f>
        <v>0</v>
      </c>
    </row>
    <row r="156" spans="2:6" ht="21.65" customHeight="1" x14ac:dyDescent="0.35">
      <c r="B156" s="21"/>
      <c r="C156" s="21"/>
      <c r="D156" s="21"/>
      <c r="E156" s="21"/>
      <c r="F156" s="75"/>
    </row>
    <row r="157" spans="2:6" ht="30" thickBot="1" x14ac:dyDescent="0.4">
      <c r="B157" s="371" t="s">
        <v>140</v>
      </c>
      <c r="C157" s="371"/>
      <c r="D157" s="371"/>
      <c r="E157" s="371"/>
    </row>
    <row r="158" spans="2:6" ht="42.5" thickBot="1" x14ac:dyDescent="0.4">
      <c r="B158" s="68" t="s">
        <v>108</v>
      </c>
      <c r="C158" s="62" t="s">
        <v>141</v>
      </c>
      <c r="D158" s="6" t="s">
        <v>127</v>
      </c>
      <c r="E158" s="6" t="s">
        <v>135</v>
      </c>
      <c r="F158" s="7" t="s">
        <v>112</v>
      </c>
    </row>
    <row r="159" spans="2:6" ht="21" x14ac:dyDescent="0.35">
      <c r="B159" s="72">
        <v>1</v>
      </c>
      <c r="C159" s="81"/>
      <c r="D159" s="249"/>
      <c r="E159" s="249"/>
      <c r="F159" s="73">
        <f>D159*E159*C159</f>
        <v>0</v>
      </c>
    </row>
    <row r="160" spans="2:6" ht="21" x14ac:dyDescent="0.35">
      <c r="B160" s="66">
        <v>2</v>
      </c>
      <c r="C160" s="81"/>
      <c r="D160" s="249"/>
      <c r="E160" s="249"/>
      <c r="F160" s="73">
        <f>D160*E160*C160</f>
        <v>0</v>
      </c>
    </row>
    <row r="161" spans="2:7" ht="21" x14ac:dyDescent="0.35">
      <c r="B161" s="66">
        <v>3</v>
      </c>
      <c r="C161" s="81"/>
      <c r="D161" s="249"/>
      <c r="E161" s="249"/>
      <c r="F161" s="73">
        <f>D161*E161*C161</f>
        <v>0</v>
      </c>
    </row>
    <row r="162" spans="2:7" ht="21" x14ac:dyDescent="0.35">
      <c r="B162" s="66">
        <v>4</v>
      </c>
      <c r="C162" s="81"/>
      <c r="D162" s="249"/>
      <c r="E162" s="249"/>
      <c r="F162" s="73">
        <f>D162*E162*C162</f>
        <v>0</v>
      </c>
    </row>
    <row r="163" spans="2:7" ht="21.5" thickBot="1" x14ac:dyDescent="0.4">
      <c r="B163" s="74">
        <v>5</v>
      </c>
      <c r="C163" s="81"/>
      <c r="D163" s="249"/>
      <c r="E163" s="249"/>
      <c r="F163" s="73">
        <f>D163*E163*C163</f>
        <v>0</v>
      </c>
    </row>
    <row r="164" spans="2:7" ht="21.65" customHeight="1" thickBot="1" x14ac:dyDescent="0.4">
      <c r="B164" s="382" t="s">
        <v>129</v>
      </c>
      <c r="C164" s="383"/>
      <c r="D164" s="383"/>
      <c r="E164" s="383"/>
      <c r="F164" s="194">
        <f>SUM(F159:F163)</f>
        <v>0</v>
      </c>
    </row>
    <row r="166" spans="2:7" ht="30" thickBot="1" x14ac:dyDescent="0.4">
      <c r="B166" s="371" t="s">
        <v>142</v>
      </c>
      <c r="C166" s="371"/>
      <c r="D166" s="371"/>
      <c r="E166" s="371"/>
    </row>
    <row r="167" spans="2:7" ht="42.5" thickBot="1" x14ac:dyDescent="0.4">
      <c r="B167" s="68" t="s">
        <v>108</v>
      </c>
      <c r="C167" s="62" t="s">
        <v>143</v>
      </c>
      <c r="D167" s="6" t="s">
        <v>127</v>
      </c>
      <c r="E167" s="6" t="s">
        <v>135</v>
      </c>
      <c r="F167" s="7" t="s">
        <v>112</v>
      </c>
    </row>
    <row r="168" spans="2:7" ht="21" x14ac:dyDescent="0.35">
      <c r="B168" s="72">
        <v>1</v>
      </c>
      <c r="C168" s="81"/>
      <c r="D168" s="249"/>
      <c r="E168" s="249"/>
      <c r="F168" s="73">
        <f>D168*E168*C168</f>
        <v>0</v>
      </c>
    </row>
    <row r="169" spans="2:7" ht="21" x14ac:dyDescent="0.35">
      <c r="B169" s="66">
        <v>2</v>
      </c>
      <c r="C169" s="81"/>
      <c r="D169" s="249"/>
      <c r="E169" s="249"/>
      <c r="F169" s="73">
        <f>D169*E169*C169</f>
        <v>0</v>
      </c>
    </row>
    <row r="170" spans="2:7" ht="21" x14ac:dyDescent="0.35">
      <c r="B170" s="66">
        <v>3</v>
      </c>
      <c r="C170" s="81"/>
      <c r="D170" s="249"/>
      <c r="E170" s="249"/>
      <c r="F170" s="73">
        <f>D170*E170*C170</f>
        <v>0</v>
      </c>
    </row>
    <row r="171" spans="2:7" ht="21" x14ac:dyDescent="0.35">
      <c r="B171" s="66">
        <v>4</v>
      </c>
      <c r="C171" s="81"/>
      <c r="D171" s="249"/>
      <c r="E171" s="249"/>
      <c r="F171" s="73">
        <f>D171*E171*C171</f>
        <v>0</v>
      </c>
    </row>
    <row r="172" spans="2:7" ht="21.5" thickBot="1" x14ac:dyDescent="0.4">
      <c r="B172" s="74">
        <v>5</v>
      </c>
      <c r="C172" s="81"/>
      <c r="D172" s="249"/>
      <c r="E172" s="249"/>
      <c r="F172" s="73">
        <f>D172*E172*C172</f>
        <v>0</v>
      </c>
    </row>
    <row r="173" spans="2:7" ht="21.65" customHeight="1" thickBot="1" x14ac:dyDescent="0.4">
      <c r="B173" s="382" t="s">
        <v>129</v>
      </c>
      <c r="C173" s="383"/>
      <c r="D173" s="383"/>
      <c r="E173" s="383"/>
      <c r="F173" s="194">
        <f>SUM(F168:F172)</f>
        <v>0</v>
      </c>
    </row>
    <row r="175" spans="2:7" ht="30" thickBot="1" x14ac:dyDescent="0.4">
      <c r="B175" s="371" t="s">
        <v>144</v>
      </c>
      <c r="C175" s="371"/>
      <c r="D175" s="371"/>
      <c r="E175" s="371"/>
    </row>
    <row r="176" spans="2:7" ht="42.5" thickBot="1" x14ac:dyDescent="0.4">
      <c r="B176" s="68" t="s">
        <v>108</v>
      </c>
      <c r="C176" s="62" t="s">
        <v>145</v>
      </c>
      <c r="D176" s="6" t="s">
        <v>146</v>
      </c>
      <c r="E176" s="6" t="s">
        <v>147</v>
      </c>
      <c r="F176" s="7" t="s">
        <v>148</v>
      </c>
      <c r="G176" s="7" t="s">
        <v>112</v>
      </c>
    </row>
    <row r="177" spans="2:7" ht="21" x14ac:dyDescent="0.35">
      <c r="B177" s="364" t="s">
        <v>113</v>
      </c>
      <c r="C177" s="84"/>
      <c r="D177" s="81"/>
      <c r="E177" s="249"/>
      <c r="F177" s="81"/>
      <c r="G177" s="73">
        <f>E177*F177</f>
        <v>0</v>
      </c>
    </row>
    <row r="178" spans="2:7" ht="21" x14ac:dyDescent="0.35">
      <c r="B178" s="365"/>
      <c r="C178" s="84"/>
      <c r="D178" s="81"/>
      <c r="E178" s="249"/>
      <c r="F178" s="81"/>
      <c r="G178" s="73">
        <f>E178*F178</f>
        <v>0</v>
      </c>
    </row>
    <row r="179" spans="2:7" ht="21.5" thickBot="1" x14ac:dyDescent="0.4">
      <c r="B179" s="365"/>
      <c r="C179" s="212"/>
      <c r="D179" s="213"/>
      <c r="E179" s="249"/>
      <c r="F179" s="213"/>
      <c r="G179" s="73">
        <f>E179*F179</f>
        <v>0</v>
      </c>
    </row>
    <row r="180" spans="2:7" ht="21.5" thickBot="1" x14ac:dyDescent="0.4">
      <c r="B180" s="366"/>
      <c r="C180" s="358" t="s">
        <v>114</v>
      </c>
      <c r="D180" s="359"/>
      <c r="E180" s="359"/>
      <c r="F180" s="360"/>
      <c r="G180" s="176">
        <f>SUM(G177:G179)</f>
        <v>0</v>
      </c>
    </row>
    <row r="181" spans="2:7" ht="21" x14ac:dyDescent="0.35">
      <c r="B181" s="364" t="s">
        <v>115</v>
      </c>
      <c r="C181" s="84"/>
      <c r="D181" s="81"/>
      <c r="E181" s="249"/>
      <c r="F181" s="81"/>
      <c r="G181" s="73">
        <f>E181*F181</f>
        <v>0</v>
      </c>
    </row>
    <row r="182" spans="2:7" ht="21" x14ac:dyDescent="0.35">
      <c r="B182" s="365"/>
      <c r="C182" s="84"/>
      <c r="D182" s="81"/>
      <c r="E182" s="249"/>
      <c r="F182" s="81"/>
      <c r="G182" s="73">
        <f>E182*F182</f>
        <v>0</v>
      </c>
    </row>
    <row r="183" spans="2:7" ht="21.5" thickBot="1" x14ac:dyDescent="0.4">
      <c r="B183" s="365"/>
      <c r="C183" s="84"/>
      <c r="D183" s="81"/>
      <c r="E183" s="249"/>
      <c r="F183" s="81"/>
      <c r="G183" s="73">
        <f>E183*F183</f>
        <v>0</v>
      </c>
    </row>
    <row r="184" spans="2:7" ht="21.5" thickBot="1" x14ac:dyDescent="0.4">
      <c r="B184" s="366"/>
      <c r="C184" s="358" t="s">
        <v>116</v>
      </c>
      <c r="D184" s="359"/>
      <c r="E184" s="359"/>
      <c r="F184" s="360"/>
      <c r="G184" s="176">
        <f>SUM(G181:G183)</f>
        <v>0</v>
      </c>
    </row>
    <row r="185" spans="2:7" ht="21" x14ac:dyDescent="0.35">
      <c r="B185" s="364" t="s">
        <v>117</v>
      </c>
      <c r="C185" s="84"/>
      <c r="D185" s="81"/>
      <c r="E185" s="249"/>
      <c r="F185" s="81"/>
      <c r="G185" s="73">
        <f>E185*F185</f>
        <v>0</v>
      </c>
    </row>
    <row r="186" spans="2:7" ht="21" x14ac:dyDescent="0.35">
      <c r="B186" s="365"/>
      <c r="C186" s="84"/>
      <c r="D186" s="81"/>
      <c r="E186" s="249"/>
      <c r="F186" s="81"/>
      <c r="G186" s="73">
        <f>E186*F186</f>
        <v>0</v>
      </c>
    </row>
    <row r="187" spans="2:7" ht="21.5" thickBot="1" x14ac:dyDescent="0.4">
      <c r="B187" s="365"/>
      <c r="C187" s="84"/>
      <c r="D187" s="81"/>
      <c r="E187" s="249"/>
      <c r="F187" s="81"/>
      <c r="G187" s="73">
        <f>E187*F187</f>
        <v>0</v>
      </c>
    </row>
    <row r="188" spans="2:7" ht="21.5" thickBot="1" x14ac:dyDescent="0.4">
      <c r="B188" s="366"/>
      <c r="C188" s="358" t="s">
        <v>118</v>
      </c>
      <c r="D188" s="359"/>
      <c r="E188" s="359"/>
      <c r="F188" s="360"/>
      <c r="G188" s="176">
        <f>SUM(G185:G187)</f>
        <v>0</v>
      </c>
    </row>
    <row r="189" spans="2:7" ht="21" x14ac:dyDescent="0.35">
      <c r="B189" s="364" t="s">
        <v>119</v>
      </c>
      <c r="C189" s="84"/>
      <c r="D189" s="81"/>
      <c r="E189" s="249"/>
      <c r="F189" s="81"/>
      <c r="G189" s="73">
        <f>E189*F189</f>
        <v>0</v>
      </c>
    </row>
    <row r="190" spans="2:7" ht="21" x14ac:dyDescent="0.35">
      <c r="B190" s="365"/>
      <c r="C190" s="84"/>
      <c r="D190" s="81"/>
      <c r="E190" s="249"/>
      <c r="F190" s="81"/>
      <c r="G190" s="73">
        <f>E190*F190</f>
        <v>0</v>
      </c>
    </row>
    <row r="191" spans="2:7" ht="21.5" thickBot="1" x14ac:dyDescent="0.4">
      <c r="B191" s="365"/>
      <c r="C191" s="84"/>
      <c r="D191" s="81"/>
      <c r="E191" s="249"/>
      <c r="F191" s="81"/>
      <c r="G191" s="73">
        <f>E191*F191</f>
        <v>0</v>
      </c>
    </row>
    <row r="192" spans="2:7" ht="21.5" thickBot="1" x14ac:dyDescent="0.4">
      <c r="B192" s="366"/>
      <c r="C192" s="358" t="s">
        <v>120</v>
      </c>
      <c r="D192" s="359"/>
      <c r="E192" s="359"/>
      <c r="F192" s="360"/>
      <c r="G192" s="176">
        <f>SUM(G189:G191)</f>
        <v>0</v>
      </c>
    </row>
    <row r="193" spans="2:7" ht="21" x14ac:dyDescent="0.35">
      <c r="B193" s="364" t="s">
        <v>121</v>
      </c>
      <c r="C193" s="84"/>
      <c r="D193" s="81"/>
      <c r="E193" s="249"/>
      <c r="F193" s="81"/>
      <c r="G193" s="73">
        <f>E193*F193</f>
        <v>0</v>
      </c>
    </row>
    <row r="194" spans="2:7" ht="21" x14ac:dyDescent="0.35">
      <c r="B194" s="365"/>
      <c r="C194" s="84"/>
      <c r="D194" s="81"/>
      <c r="E194" s="249"/>
      <c r="F194" s="81"/>
      <c r="G194" s="73">
        <f>E194*F194</f>
        <v>0</v>
      </c>
    </row>
    <row r="195" spans="2:7" ht="21.5" thickBot="1" x14ac:dyDescent="0.4">
      <c r="B195" s="365"/>
      <c r="C195" s="84"/>
      <c r="D195" s="81"/>
      <c r="E195" s="249"/>
      <c r="F195" s="81"/>
      <c r="G195" s="73">
        <f>E195*F195</f>
        <v>0</v>
      </c>
    </row>
    <row r="196" spans="2:7" ht="21.5" thickBot="1" x14ac:dyDescent="0.4">
      <c r="B196" s="366"/>
      <c r="C196" s="358" t="s">
        <v>122</v>
      </c>
      <c r="D196" s="359"/>
      <c r="E196" s="359"/>
      <c r="F196" s="360"/>
      <c r="G196" s="176">
        <f>SUM(G193:G195)</f>
        <v>0</v>
      </c>
    </row>
    <row r="197" spans="2:7" ht="21.65" customHeight="1" thickBot="1" x14ac:dyDescent="0.4">
      <c r="B197" s="382" t="s">
        <v>149</v>
      </c>
      <c r="C197" s="383"/>
      <c r="D197" s="383"/>
      <c r="E197" s="383"/>
      <c r="F197" s="384"/>
      <c r="G197" s="194">
        <f>G180+G184+G188+G192+G196</f>
        <v>0</v>
      </c>
    </row>
    <row r="199" spans="2:7" ht="30" thickBot="1" x14ac:dyDescent="0.4">
      <c r="B199" s="371" t="s">
        <v>150</v>
      </c>
      <c r="C199" s="371"/>
      <c r="D199" s="371"/>
      <c r="E199" s="371"/>
    </row>
    <row r="200" spans="2:7" ht="42.5" thickBot="1" x14ac:dyDescent="0.4">
      <c r="B200" s="68" t="s">
        <v>108</v>
      </c>
      <c r="C200" s="62" t="s">
        <v>151</v>
      </c>
      <c r="D200" s="6" t="s">
        <v>152</v>
      </c>
      <c r="E200" s="6" t="s">
        <v>153</v>
      </c>
      <c r="F200" s="7" t="s">
        <v>154</v>
      </c>
      <c r="G200" s="7" t="s">
        <v>112</v>
      </c>
    </row>
    <row r="201" spans="2:7" ht="21" x14ac:dyDescent="0.35">
      <c r="B201" s="364" t="s">
        <v>113</v>
      </c>
      <c r="C201" s="84"/>
      <c r="D201" s="249"/>
      <c r="E201" s="249"/>
      <c r="F201" s="249"/>
      <c r="G201" s="73">
        <f>D201*E201</f>
        <v>0</v>
      </c>
    </row>
    <row r="202" spans="2:7" ht="21" x14ac:dyDescent="0.35">
      <c r="B202" s="365"/>
      <c r="C202" s="84"/>
      <c r="D202" s="249"/>
      <c r="E202" s="249"/>
      <c r="F202" s="249"/>
      <c r="G202" s="73">
        <f t="shared" ref="G202:G203" si="0">D202*E202</f>
        <v>0</v>
      </c>
    </row>
    <row r="203" spans="2:7" ht="21.5" thickBot="1" x14ac:dyDescent="0.4">
      <c r="B203" s="365"/>
      <c r="C203" s="212"/>
      <c r="D203" s="249"/>
      <c r="E203" s="249"/>
      <c r="F203" s="249"/>
      <c r="G203" s="73">
        <f t="shared" si="0"/>
        <v>0</v>
      </c>
    </row>
    <row r="204" spans="2:7" ht="21.5" thickBot="1" x14ac:dyDescent="0.4">
      <c r="B204" s="366"/>
      <c r="C204" s="358" t="s">
        <v>114</v>
      </c>
      <c r="D204" s="359"/>
      <c r="E204" s="359"/>
      <c r="F204" s="360"/>
      <c r="G204" s="176">
        <f>SUM(G201:G203)</f>
        <v>0</v>
      </c>
    </row>
    <row r="205" spans="2:7" ht="21" x14ac:dyDescent="0.35">
      <c r="B205" s="364" t="s">
        <v>115</v>
      </c>
      <c r="C205" s="84"/>
      <c r="D205" s="249"/>
      <c r="E205" s="249"/>
      <c r="F205" s="249"/>
      <c r="G205" s="73">
        <f>D205*E205</f>
        <v>0</v>
      </c>
    </row>
    <row r="206" spans="2:7" ht="21" x14ac:dyDescent="0.35">
      <c r="B206" s="365"/>
      <c r="C206" s="84"/>
      <c r="D206" s="249"/>
      <c r="E206" s="249"/>
      <c r="F206" s="249"/>
      <c r="G206" s="73">
        <f t="shared" ref="G206:G207" si="1">D206*E206</f>
        <v>0</v>
      </c>
    </row>
    <row r="207" spans="2:7" ht="21.5" thickBot="1" x14ac:dyDescent="0.4">
      <c r="B207" s="365"/>
      <c r="C207" s="84"/>
      <c r="D207" s="249"/>
      <c r="E207" s="249"/>
      <c r="F207" s="249"/>
      <c r="G207" s="73">
        <f t="shared" si="1"/>
        <v>0</v>
      </c>
    </row>
    <row r="208" spans="2:7" ht="21.5" thickBot="1" x14ac:dyDescent="0.4">
      <c r="B208" s="366"/>
      <c r="C208" s="358" t="s">
        <v>116</v>
      </c>
      <c r="D208" s="359"/>
      <c r="E208" s="359"/>
      <c r="F208" s="360"/>
      <c r="G208" s="176">
        <f>SUM(G205:G207)</f>
        <v>0</v>
      </c>
    </row>
    <row r="209" spans="2:7" ht="21" x14ac:dyDescent="0.35">
      <c r="B209" s="364" t="s">
        <v>117</v>
      </c>
      <c r="C209" s="84"/>
      <c r="D209" s="249"/>
      <c r="E209" s="249"/>
      <c r="F209" s="249"/>
      <c r="G209" s="73">
        <f>D209*E209</f>
        <v>0</v>
      </c>
    </row>
    <row r="210" spans="2:7" ht="21" x14ac:dyDescent="0.35">
      <c r="B210" s="365"/>
      <c r="C210" s="84"/>
      <c r="D210" s="249"/>
      <c r="E210" s="249"/>
      <c r="F210" s="249"/>
      <c r="G210" s="73">
        <f t="shared" ref="G210:G211" si="2">D210*E210</f>
        <v>0</v>
      </c>
    </row>
    <row r="211" spans="2:7" ht="21.5" thickBot="1" x14ac:dyDescent="0.4">
      <c r="B211" s="365"/>
      <c r="C211" s="84"/>
      <c r="D211" s="249"/>
      <c r="E211" s="249"/>
      <c r="F211" s="249"/>
      <c r="G211" s="73">
        <f t="shared" si="2"/>
        <v>0</v>
      </c>
    </row>
    <row r="212" spans="2:7" ht="21.5" thickBot="1" x14ac:dyDescent="0.4">
      <c r="B212" s="366"/>
      <c r="C212" s="358" t="s">
        <v>118</v>
      </c>
      <c r="D212" s="359"/>
      <c r="E212" s="359"/>
      <c r="F212" s="360"/>
      <c r="G212" s="176">
        <f>SUM(G209:G211)</f>
        <v>0</v>
      </c>
    </row>
    <row r="213" spans="2:7" ht="21" x14ac:dyDescent="0.35">
      <c r="B213" s="364" t="s">
        <v>119</v>
      </c>
      <c r="C213" s="84"/>
      <c r="D213" s="249"/>
      <c r="E213" s="249"/>
      <c r="F213" s="249"/>
      <c r="G213" s="73">
        <f>D213*E213</f>
        <v>0</v>
      </c>
    </row>
    <row r="214" spans="2:7" ht="21" x14ac:dyDescent="0.35">
      <c r="B214" s="365"/>
      <c r="C214" s="84"/>
      <c r="D214" s="249"/>
      <c r="E214" s="249"/>
      <c r="F214" s="249"/>
      <c r="G214" s="73">
        <f t="shared" ref="G214:G215" si="3">D214*E214</f>
        <v>0</v>
      </c>
    </row>
    <row r="215" spans="2:7" ht="21.5" thickBot="1" x14ac:dyDescent="0.4">
      <c r="B215" s="365"/>
      <c r="C215" s="84"/>
      <c r="D215" s="249"/>
      <c r="E215" s="249"/>
      <c r="F215" s="249"/>
      <c r="G215" s="73">
        <f t="shared" si="3"/>
        <v>0</v>
      </c>
    </row>
    <row r="216" spans="2:7" ht="21.5" thickBot="1" x14ac:dyDescent="0.4">
      <c r="B216" s="366"/>
      <c r="C216" s="358" t="s">
        <v>120</v>
      </c>
      <c r="D216" s="359"/>
      <c r="E216" s="359"/>
      <c r="F216" s="360"/>
      <c r="G216" s="176">
        <f>SUM(G213:G215)</f>
        <v>0</v>
      </c>
    </row>
    <row r="217" spans="2:7" ht="21" x14ac:dyDescent="0.35">
      <c r="B217" s="364" t="s">
        <v>121</v>
      </c>
      <c r="C217" s="84"/>
      <c r="D217" s="249"/>
      <c r="E217" s="249"/>
      <c r="F217" s="249"/>
      <c r="G217" s="73">
        <f>D217*E217</f>
        <v>0</v>
      </c>
    </row>
    <row r="218" spans="2:7" ht="21" x14ac:dyDescent="0.35">
      <c r="B218" s="365"/>
      <c r="C218" s="84"/>
      <c r="D218" s="249"/>
      <c r="E218" s="249"/>
      <c r="F218" s="249"/>
      <c r="G218" s="73">
        <f t="shared" ref="G218:G219" si="4">D218*E218</f>
        <v>0</v>
      </c>
    </row>
    <row r="219" spans="2:7" ht="21.5" thickBot="1" x14ac:dyDescent="0.4">
      <c r="B219" s="365"/>
      <c r="C219" s="84"/>
      <c r="D219" s="249"/>
      <c r="E219" s="249"/>
      <c r="F219" s="249"/>
      <c r="G219" s="73">
        <f t="shared" si="4"/>
        <v>0</v>
      </c>
    </row>
    <row r="220" spans="2:7" ht="21.5" thickBot="1" x14ac:dyDescent="0.4">
      <c r="B220" s="366"/>
      <c r="C220" s="358" t="s">
        <v>122</v>
      </c>
      <c r="D220" s="359"/>
      <c r="E220" s="359"/>
      <c r="F220" s="360"/>
      <c r="G220" s="176">
        <f>SUM(G217:G219)</f>
        <v>0</v>
      </c>
    </row>
    <row r="221" spans="2:7" ht="21.65" customHeight="1" thickBot="1" x14ac:dyDescent="0.4">
      <c r="B221" s="382" t="s">
        <v>149</v>
      </c>
      <c r="C221" s="383"/>
      <c r="D221" s="383"/>
      <c r="E221" s="383"/>
      <c r="F221" s="384"/>
      <c r="G221" s="194">
        <f>G204+G208+G212+G216+G220</f>
        <v>0</v>
      </c>
    </row>
    <row r="223" spans="2:7" ht="30" thickBot="1" x14ac:dyDescent="0.4">
      <c r="B223" s="371" t="s">
        <v>155</v>
      </c>
      <c r="C223" s="371"/>
      <c r="D223" s="371"/>
      <c r="E223" s="371"/>
    </row>
    <row r="224" spans="2:7" ht="42.5" thickBot="1" x14ac:dyDescent="0.4">
      <c r="B224" s="68" t="s">
        <v>108</v>
      </c>
      <c r="C224" s="62" t="s">
        <v>156</v>
      </c>
      <c r="D224" s="6" t="s">
        <v>157</v>
      </c>
      <c r="E224" s="6" t="s">
        <v>148</v>
      </c>
      <c r="F224" s="7" t="s">
        <v>112</v>
      </c>
    </row>
    <row r="225" spans="2:8" ht="24" customHeight="1" thickBot="1" x14ac:dyDescent="0.6">
      <c r="B225" s="364" t="s">
        <v>113</v>
      </c>
      <c r="C225" s="78"/>
      <c r="D225" s="247"/>
      <c r="E225" s="79"/>
      <c r="F225" s="69">
        <f>D225*E225</f>
        <v>0</v>
      </c>
      <c r="G225" s="8"/>
      <c r="H225" s="8"/>
    </row>
    <row r="226" spans="2:8" ht="24" customHeight="1" thickBot="1" x14ac:dyDescent="0.6">
      <c r="B226" s="365"/>
      <c r="C226" s="78"/>
      <c r="D226" s="247"/>
      <c r="E226" s="79"/>
      <c r="F226" s="69">
        <f>D226*E226</f>
        <v>0</v>
      </c>
      <c r="G226" s="8"/>
      <c r="H226" s="8"/>
    </row>
    <row r="227" spans="2:8" ht="24" customHeight="1" thickBot="1" x14ac:dyDescent="0.6">
      <c r="B227" s="365"/>
      <c r="C227" s="78"/>
      <c r="D227" s="247"/>
      <c r="E227" s="80"/>
      <c r="F227" s="69">
        <f>D227*E227</f>
        <v>0</v>
      </c>
      <c r="G227" s="8"/>
      <c r="H227" s="8"/>
    </row>
    <row r="228" spans="2:8" ht="24" customHeight="1" thickBot="1" x14ac:dyDescent="0.6">
      <c r="B228" s="366"/>
      <c r="C228" s="387" t="s">
        <v>114</v>
      </c>
      <c r="D228" s="387"/>
      <c r="E228" s="388"/>
      <c r="F228" s="70">
        <f>SUM(F225:F227)</f>
        <v>0</v>
      </c>
      <c r="G228" s="8"/>
      <c r="H228" s="8"/>
    </row>
    <row r="229" spans="2:8" ht="21.65" customHeight="1" thickBot="1" x14ac:dyDescent="0.4">
      <c r="B229" s="364" t="s">
        <v>115</v>
      </c>
      <c r="C229" s="78"/>
      <c r="D229" s="247"/>
      <c r="E229" s="79"/>
      <c r="F229" s="69">
        <f>D229*E229</f>
        <v>0</v>
      </c>
    </row>
    <row r="230" spans="2:8" ht="21.5" thickBot="1" x14ac:dyDescent="0.4">
      <c r="B230" s="365"/>
      <c r="C230" s="78"/>
      <c r="D230" s="247"/>
      <c r="E230" s="79"/>
      <c r="F230" s="69">
        <f>D230*E230</f>
        <v>0</v>
      </c>
    </row>
    <row r="231" spans="2:8" ht="21.5" thickBot="1" x14ac:dyDescent="0.4">
      <c r="B231" s="365"/>
      <c r="C231" s="78"/>
      <c r="D231" s="247"/>
      <c r="E231" s="80"/>
      <c r="F231" s="69">
        <f>D231*E231</f>
        <v>0</v>
      </c>
    </row>
    <row r="232" spans="2:8" ht="21.65" customHeight="1" thickBot="1" x14ac:dyDescent="0.4">
      <c r="B232" s="366"/>
      <c r="C232" s="387" t="s">
        <v>116</v>
      </c>
      <c r="D232" s="387"/>
      <c r="E232" s="388"/>
      <c r="F232" s="70">
        <f>SUM(F229:F231)</f>
        <v>0</v>
      </c>
    </row>
    <row r="233" spans="2:8" ht="21.65" customHeight="1" thickBot="1" x14ac:dyDescent="0.4">
      <c r="B233" s="364" t="s">
        <v>117</v>
      </c>
      <c r="C233" s="78"/>
      <c r="D233" s="247"/>
      <c r="E233" s="79"/>
      <c r="F233" s="69">
        <f>D233*E233</f>
        <v>0</v>
      </c>
    </row>
    <row r="234" spans="2:8" ht="21.5" thickBot="1" x14ac:dyDescent="0.4">
      <c r="B234" s="365"/>
      <c r="C234" s="78"/>
      <c r="D234" s="247"/>
      <c r="E234" s="79"/>
      <c r="F234" s="69">
        <f>D234*E234</f>
        <v>0</v>
      </c>
    </row>
    <row r="235" spans="2:8" ht="21.5" thickBot="1" x14ac:dyDescent="0.4">
      <c r="B235" s="365"/>
      <c r="C235" s="78"/>
      <c r="D235" s="247"/>
      <c r="E235" s="80"/>
      <c r="F235" s="69">
        <f>D235*E235</f>
        <v>0</v>
      </c>
    </row>
    <row r="236" spans="2:8" ht="21.65" customHeight="1" thickBot="1" x14ac:dyDescent="0.4">
      <c r="B236" s="366"/>
      <c r="C236" s="387" t="s">
        <v>118</v>
      </c>
      <c r="D236" s="387"/>
      <c r="E236" s="388"/>
      <c r="F236" s="70">
        <f>SUM(F233:F235)</f>
        <v>0</v>
      </c>
    </row>
    <row r="237" spans="2:8" ht="21.65" customHeight="1" thickBot="1" x14ac:dyDescent="0.4">
      <c r="B237" s="364" t="s">
        <v>119</v>
      </c>
      <c r="C237" s="78"/>
      <c r="D237" s="247"/>
      <c r="E237" s="79"/>
      <c r="F237" s="69">
        <f>D237*E237</f>
        <v>0</v>
      </c>
    </row>
    <row r="238" spans="2:8" ht="21.5" thickBot="1" x14ac:dyDescent="0.4">
      <c r="B238" s="365"/>
      <c r="C238" s="78"/>
      <c r="D238" s="247"/>
      <c r="E238" s="79"/>
      <c r="F238" s="69">
        <f>D238*E238</f>
        <v>0</v>
      </c>
    </row>
    <row r="239" spans="2:8" ht="21.5" thickBot="1" x14ac:dyDescent="0.4">
      <c r="B239" s="365"/>
      <c r="C239" s="78"/>
      <c r="D239" s="247"/>
      <c r="E239" s="80"/>
      <c r="F239" s="69">
        <f>D239*E239</f>
        <v>0</v>
      </c>
    </row>
    <row r="240" spans="2:8" ht="21.65" customHeight="1" thickBot="1" x14ac:dyDescent="0.4">
      <c r="B240" s="366"/>
      <c r="C240" s="387" t="s">
        <v>120</v>
      </c>
      <c r="D240" s="387"/>
      <c r="E240" s="388"/>
      <c r="F240" s="70">
        <f>SUM(F237:F239)</f>
        <v>0</v>
      </c>
    </row>
    <row r="241" spans="2:6" ht="21.65" customHeight="1" thickBot="1" x14ac:dyDescent="0.4">
      <c r="B241" s="364" t="s">
        <v>121</v>
      </c>
      <c r="C241" s="78"/>
      <c r="D241" s="247"/>
      <c r="E241" s="79"/>
      <c r="F241" s="69">
        <f>D241*E241</f>
        <v>0</v>
      </c>
    </row>
    <row r="242" spans="2:6" ht="21.5" thickBot="1" x14ac:dyDescent="0.4">
      <c r="B242" s="365"/>
      <c r="C242" s="78"/>
      <c r="D242" s="247"/>
      <c r="E242" s="79"/>
      <c r="F242" s="69">
        <f>D242*E242</f>
        <v>0</v>
      </c>
    </row>
    <row r="243" spans="2:6" ht="21.5" thickBot="1" x14ac:dyDescent="0.4">
      <c r="B243" s="365"/>
      <c r="C243" s="78"/>
      <c r="D243" s="247"/>
      <c r="E243" s="80"/>
      <c r="F243" s="69">
        <f>D243*E243</f>
        <v>0</v>
      </c>
    </row>
    <row r="244" spans="2:6" ht="21.65" customHeight="1" thickBot="1" x14ac:dyDescent="0.4">
      <c r="B244" s="366"/>
      <c r="C244" s="387" t="s">
        <v>122</v>
      </c>
      <c r="D244" s="387"/>
      <c r="E244" s="388"/>
      <c r="F244" s="70">
        <f>SUM(F241:F243)</f>
        <v>0</v>
      </c>
    </row>
    <row r="245" spans="2:6" ht="21.65" customHeight="1" thickBot="1" x14ac:dyDescent="0.4">
      <c r="B245" s="385" t="s">
        <v>123</v>
      </c>
      <c r="C245" s="386"/>
      <c r="D245" s="386"/>
      <c r="E245" s="386"/>
      <c r="F245" s="71">
        <f>F228+F232+F236+F240+F244</f>
        <v>0</v>
      </c>
    </row>
    <row r="247" spans="2:6" ht="30" thickBot="1" x14ac:dyDescent="0.4">
      <c r="B247" s="371" t="s">
        <v>158</v>
      </c>
      <c r="C247" s="371"/>
      <c r="D247" s="371"/>
      <c r="E247" s="371"/>
    </row>
    <row r="248" spans="2:6" ht="42.5" thickBot="1" x14ac:dyDescent="0.4">
      <c r="B248" s="68" t="s">
        <v>108</v>
      </c>
      <c r="C248" s="62" t="s">
        <v>159</v>
      </c>
      <c r="D248" s="6" t="s">
        <v>160</v>
      </c>
      <c r="E248" s="6" t="s">
        <v>161</v>
      </c>
      <c r="F248" s="7" t="s">
        <v>112</v>
      </c>
    </row>
    <row r="249" spans="2:6" ht="21.65" customHeight="1" thickBot="1" x14ac:dyDescent="0.4">
      <c r="B249" s="364" t="s">
        <v>113</v>
      </c>
      <c r="C249" s="78"/>
      <c r="D249" s="247"/>
      <c r="E249" s="79"/>
      <c r="F249" s="69">
        <f>D249*E249</f>
        <v>0</v>
      </c>
    </row>
    <row r="250" spans="2:6" ht="21.5" thickBot="1" x14ac:dyDescent="0.4">
      <c r="B250" s="365"/>
      <c r="C250" s="78"/>
      <c r="D250" s="247"/>
      <c r="E250" s="79"/>
      <c r="F250" s="69">
        <f>D250*E250</f>
        <v>0</v>
      </c>
    </row>
    <row r="251" spans="2:6" ht="21.5" thickBot="1" x14ac:dyDescent="0.4">
      <c r="B251" s="365"/>
      <c r="C251" s="78"/>
      <c r="D251" s="247"/>
      <c r="E251" s="80"/>
      <c r="F251" s="69">
        <f>D251*E251</f>
        <v>0</v>
      </c>
    </row>
    <row r="252" spans="2:6" ht="21.65" customHeight="1" thickBot="1" x14ac:dyDescent="0.4">
      <c r="B252" s="366"/>
      <c r="C252" s="387" t="s">
        <v>114</v>
      </c>
      <c r="D252" s="387"/>
      <c r="E252" s="388"/>
      <c r="F252" s="70">
        <f>SUM(F249:F251)</f>
        <v>0</v>
      </c>
    </row>
    <row r="253" spans="2:6" ht="21.65" customHeight="1" thickBot="1" x14ac:dyDescent="0.4">
      <c r="B253" s="364" t="s">
        <v>115</v>
      </c>
      <c r="C253" s="78"/>
      <c r="D253" s="247"/>
      <c r="E253" s="79"/>
      <c r="F253" s="69">
        <f>D253*E253</f>
        <v>0</v>
      </c>
    </row>
    <row r="254" spans="2:6" ht="21.5" thickBot="1" x14ac:dyDescent="0.4">
      <c r="B254" s="365"/>
      <c r="C254" s="78"/>
      <c r="D254" s="247"/>
      <c r="E254" s="79"/>
      <c r="F254" s="69">
        <f>D254*E254</f>
        <v>0</v>
      </c>
    </row>
    <row r="255" spans="2:6" ht="21.5" thickBot="1" x14ac:dyDescent="0.4">
      <c r="B255" s="365"/>
      <c r="C255" s="78"/>
      <c r="D255" s="247"/>
      <c r="E255" s="80"/>
      <c r="F255" s="69">
        <f>D255*E255</f>
        <v>0</v>
      </c>
    </row>
    <row r="256" spans="2:6" ht="21.65" customHeight="1" thickBot="1" x14ac:dyDescent="0.4">
      <c r="B256" s="366"/>
      <c r="C256" s="387" t="s">
        <v>116</v>
      </c>
      <c r="D256" s="387"/>
      <c r="E256" s="388"/>
      <c r="F256" s="70">
        <f>SUM(F253:F255)</f>
        <v>0</v>
      </c>
    </row>
    <row r="257" spans="2:6" ht="21.65" customHeight="1" thickBot="1" x14ac:dyDescent="0.4">
      <c r="B257" s="364" t="s">
        <v>117</v>
      </c>
      <c r="C257" s="78"/>
      <c r="D257" s="247"/>
      <c r="E257" s="79"/>
      <c r="F257" s="69">
        <f>D257*E257</f>
        <v>0</v>
      </c>
    </row>
    <row r="258" spans="2:6" ht="21.5" thickBot="1" x14ac:dyDescent="0.4">
      <c r="B258" s="365"/>
      <c r="C258" s="78"/>
      <c r="D258" s="247"/>
      <c r="E258" s="79"/>
      <c r="F258" s="69">
        <f>D258*E258</f>
        <v>0</v>
      </c>
    </row>
    <row r="259" spans="2:6" ht="21.5" thickBot="1" x14ac:dyDescent="0.4">
      <c r="B259" s="365"/>
      <c r="C259" s="78"/>
      <c r="D259" s="247"/>
      <c r="E259" s="80"/>
      <c r="F259" s="69">
        <f>D259*E259</f>
        <v>0</v>
      </c>
    </row>
    <row r="260" spans="2:6" ht="21.65" customHeight="1" thickBot="1" x14ac:dyDescent="0.4">
      <c r="B260" s="366"/>
      <c r="C260" s="387" t="s">
        <v>118</v>
      </c>
      <c r="D260" s="387"/>
      <c r="E260" s="388"/>
      <c r="F260" s="70">
        <f>SUM(F257:F259)</f>
        <v>0</v>
      </c>
    </row>
    <row r="261" spans="2:6" ht="21.65" customHeight="1" thickBot="1" x14ac:dyDescent="0.4">
      <c r="B261" s="364" t="s">
        <v>119</v>
      </c>
      <c r="C261" s="78"/>
      <c r="D261" s="247"/>
      <c r="E261" s="79"/>
      <c r="F261" s="69">
        <f>D261*E261</f>
        <v>0</v>
      </c>
    </row>
    <row r="262" spans="2:6" ht="21.5" thickBot="1" x14ac:dyDescent="0.4">
      <c r="B262" s="365"/>
      <c r="C262" s="78"/>
      <c r="D262" s="247"/>
      <c r="E262" s="79"/>
      <c r="F262" s="69">
        <f>D262*E262</f>
        <v>0</v>
      </c>
    </row>
    <row r="263" spans="2:6" ht="21.5" thickBot="1" x14ac:dyDescent="0.4">
      <c r="B263" s="365"/>
      <c r="C263" s="78"/>
      <c r="D263" s="247"/>
      <c r="E263" s="80"/>
      <c r="F263" s="69">
        <f>D263*E263</f>
        <v>0</v>
      </c>
    </row>
    <row r="264" spans="2:6" ht="21.65" customHeight="1" thickBot="1" x14ac:dyDescent="0.4">
      <c r="B264" s="366"/>
      <c r="C264" s="387" t="s">
        <v>120</v>
      </c>
      <c r="D264" s="387"/>
      <c r="E264" s="388"/>
      <c r="F264" s="70">
        <f>SUM(F261:F263)</f>
        <v>0</v>
      </c>
    </row>
    <row r="265" spans="2:6" ht="21.65" customHeight="1" thickBot="1" x14ac:dyDescent="0.4">
      <c r="B265" s="364" t="s">
        <v>121</v>
      </c>
      <c r="C265" s="78"/>
      <c r="D265" s="247"/>
      <c r="E265" s="79"/>
      <c r="F265" s="69">
        <f>D265*E265</f>
        <v>0</v>
      </c>
    </row>
    <row r="266" spans="2:6" ht="21.5" thickBot="1" x14ac:dyDescent="0.4">
      <c r="B266" s="365"/>
      <c r="C266" s="78"/>
      <c r="D266" s="247"/>
      <c r="E266" s="79"/>
      <c r="F266" s="69">
        <f>D266*E266</f>
        <v>0</v>
      </c>
    </row>
    <row r="267" spans="2:6" ht="21.5" thickBot="1" x14ac:dyDescent="0.4">
      <c r="B267" s="365"/>
      <c r="C267" s="78"/>
      <c r="D267" s="247"/>
      <c r="E267" s="80"/>
      <c r="F267" s="69">
        <f>D267*E267</f>
        <v>0</v>
      </c>
    </row>
    <row r="268" spans="2:6" ht="21.65" customHeight="1" thickBot="1" x14ac:dyDescent="0.4">
      <c r="B268" s="366"/>
      <c r="C268" s="387" t="s">
        <v>122</v>
      </c>
      <c r="D268" s="387"/>
      <c r="E268" s="388"/>
      <c r="F268" s="70">
        <f>SUM(F265:F267)</f>
        <v>0</v>
      </c>
    </row>
    <row r="269" spans="2:6" ht="21.65" customHeight="1" thickBot="1" x14ac:dyDescent="0.4">
      <c r="B269" s="385" t="s">
        <v>123</v>
      </c>
      <c r="C269" s="386"/>
      <c r="D269" s="386"/>
      <c r="E269" s="386"/>
      <c r="F269" s="71">
        <f>F252+F256+F260+F264+F268</f>
        <v>0</v>
      </c>
    </row>
    <row r="271" spans="2:6" ht="30" customHeight="1" thickBot="1" x14ac:dyDescent="0.4">
      <c r="B271" s="379" t="s">
        <v>162</v>
      </c>
      <c r="C271" s="379"/>
      <c r="D271" s="185"/>
      <c r="E271" s="185"/>
    </row>
    <row r="272" spans="2:6" ht="42.5" thickBot="1" x14ac:dyDescent="0.4">
      <c r="B272" s="68" t="s">
        <v>108</v>
      </c>
      <c r="C272" s="5" t="s">
        <v>163</v>
      </c>
    </row>
    <row r="273" spans="2:7" ht="21.5" thickBot="1" x14ac:dyDescent="0.4">
      <c r="B273" s="206">
        <v>1</v>
      </c>
      <c r="C273" s="250"/>
    </row>
    <row r="274" spans="2:7" ht="21.5" thickBot="1" x14ac:dyDescent="0.4">
      <c r="B274" s="207">
        <v>2</v>
      </c>
      <c r="C274" s="250"/>
    </row>
    <row r="275" spans="2:7" ht="21.5" thickBot="1" x14ac:dyDescent="0.4">
      <c r="B275" s="207">
        <v>3</v>
      </c>
      <c r="C275" s="250"/>
    </row>
    <row r="276" spans="2:7" ht="21.5" thickBot="1" x14ac:dyDescent="0.4">
      <c r="B276" s="207">
        <v>4</v>
      </c>
      <c r="C276" s="250"/>
    </row>
    <row r="277" spans="2:7" ht="21.5" thickBot="1" x14ac:dyDescent="0.4">
      <c r="B277" s="208">
        <v>5</v>
      </c>
      <c r="C277" s="250"/>
    </row>
    <row r="278" spans="2:7" ht="21.5" thickBot="1" x14ac:dyDescent="0.4">
      <c r="B278" s="209" t="s">
        <v>164</v>
      </c>
      <c r="C278" s="210">
        <f>SUM(C273:C277)</f>
        <v>0</v>
      </c>
    </row>
    <row r="279" spans="2:7" x14ac:dyDescent="0.35">
      <c r="B279" s="32"/>
    </row>
    <row r="280" spans="2:7" ht="30" thickBot="1" x14ac:dyDescent="0.4">
      <c r="B280" s="371" t="s">
        <v>165</v>
      </c>
      <c r="C280" s="371"/>
      <c r="D280" s="371"/>
      <c r="E280" s="371"/>
    </row>
    <row r="281" spans="2:7" ht="42.5" thickBot="1" x14ac:dyDescent="0.4">
      <c r="B281" s="62" t="s">
        <v>108</v>
      </c>
      <c r="C281" s="203" t="s">
        <v>166</v>
      </c>
      <c r="D281" s="203" t="s">
        <v>167</v>
      </c>
      <c r="E281" s="203" t="s">
        <v>168</v>
      </c>
      <c r="F281" s="203" t="s">
        <v>169</v>
      </c>
      <c r="G281" s="204" t="s">
        <v>112</v>
      </c>
    </row>
    <row r="282" spans="2:7" ht="21" x14ac:dyDescent="0.35">
      <c r="B282" s="72">
        <v>1</v>
      </c>
      <c r="C282" s="249"/>
      <c r="D282" s="249"/>
      <c r="E282" s="249"/>
      <c r="F282" s="211">
        <f>0*$G$21</f>
        <v>0</v>
      </c>
      <c r="G282" s="73">
        <f>SUM(C282:F282)</f>
        <v>0</v>
      </c>
    </row>
    <row r="283" spans="2:7" ht="21" x14ac:dyDescent="0.35">
      <c r="B283" s="66">
        <v>2</v>
      </c>
      <c r="C283" s="82"/>
      <c r="D283" s="82"/>
      <c r="E283" s="82"/>
      <c r="F283" s="211" t="str">
        <f>IF($H$21&gt;=2, 10*CEILING($G$21,1), "")</f>
        <v/>
      </c>
      <c r="G283" s="73" t="str">
        <f>IF($H$21&gt;=2,SUM(C283:F283), "")</f>
        <v/>
      </c>
    </row>
    <row r="284" spans="2:7" ht="21" x14ac:dyDescent="0.35">
      <c r="B284" s="66">
        <v>3</v>
      </c>
      <c r="C284" s="82"/>
      <c r="D284" s="82"/>
      <c r="E284" s="82"/>
      <c r="F284" s="211" t="str">
        <f>IF($H$21&gt;=3, 15*CEILING($G$21,1), "")</f>
        <v/>
      </c>
      <c r="G284" s="73" t="str">
        <f>IF($H$21&gt;=3,SUM(C284:F284), "")</f>
        <v/>
      </c>
    </row>
    <row r="285" spans="2:7" ht="21" x14ac:dyDescent="0.35">
      <c r="B285" s="66">
        <v>4</v>
      </c>
      <c r="C285" s="82"/>
      <c r="D285" s="82"/>
      <c r="E285" s="82"/>
      <c r="F285" s="211" t="str">
        <f>IF($H$21&gt;=4, 20*CEILING($G$21,1), "")</f>
        <v/>
      </c>
      <c r="G285" s="73" t="str">
        <f>IF($H$21&gt;=4,SUM(C285:F285), "")</f>
        <v/>
      </c>
    </row>
    <row r="286" spans="2:7" ht="21.5" thickBot="1" x14ac:dyDescent="0.4">
      <c r="B286" s="74">
        <v>5</v>
      </c>
      <c r="C286" s="83"/>
      <c r="D286" s="83"/>
      <c r="E286" s="83"/>
      <c r="F286" s="211" t="str">
        <f>IF($H$21&gt;=5, 30*CEILING($G$21,1), "")</f>
        <v/>
      </c>
      <c r="G286" s="73" t="str">
        <f>IF($H$21&gt;=5,SUM(C286:F286), "")</f>
        <v/>
      </c>
    </row>
    <row r="287" spans="2:7" ht="21.65" customHeight="1" thickBot="1" x14ac:dyDescent="0.4">
      <c r="B287" s="198" t="s">
        <v>164</v>
      </c>
      <c r="C287" s="199">
        <f>SUM(C282:C286)</f>
        <v>0</v>
      </c>
      <c r="D287" s="200">
        <f>SUM(D282:D286)</f>
        <v>0</v>
      </c>
      <c r="E287" s="182">
        <f>SUM(E282:E286)</f>
        <v>0</v>
      </c>
      <c r="F287" s="201">
        <f>SUM(F282:F286)</f>
        <v>0</v>
      </c>
      <c r="G287" s="202">
        <f>SUM(G282:G286)</f>
        <v>0</v>
      </c>
    </row>
    <row r="289" spans="2:7" ht="36" customHeight="1" thickBot="1" x14ac:dyDescent="0.4">
      <c r="B289" s="371" t="s">
        <v>170</v>
      </c>
      <c r="C289" s="371"/>
      <c r="D289" s="371"/>
      <c r="E289" s="371"/>
    </row>
    <row r="290" spans="2:7" ht="63.5" thickBot="1" x14ac:dyDescent="0.4">
      <c r="B290" s="62" t="s">
        <v>108</v>
      </c>
      <c r="C290" s="203" t="s">
        <v>171</v>
      </c>
      <c r="D290" s="203" t="s">
        <v>172</v>
      </c>
      <c r="E290" s="204" t="s">
        <v>173</v>
      </c>
    </row>
    <row r="291" spans="2:7" ht="21" x14ac:dyDescent="0.35">
      <c r="B291" s="72">
        <v>1</v>
      </c>
      <c r="C291" s="205">
        <f>$G$21*'قائمة برنامج العمل'!G5</f>
        <v>0</v>
      </c>
      <c r="D291" s="205">
        <f>F91+F114+F123+F132+F141+F150+F159+F168+G177+G201+F228+F252+C273+G282</f>
        <v>0</v>
      </c>
      <c r="E291" s="73">
        <f>D291-C291</f>
        <v>0</v>
      </c>
    </row>
    <row r="292" spans="2:7" ht="21" x14ac:dyDescent="0.35">
      <c r="B292" s="66">
        <v>2</v>
      </c>
      <c r="C292" s="205" t="str">
        <f>IF($H$21&gt;=2,$G$21*'قائمة برنامج العمل'!G6, "")</f>
        <v/>
      </c>
      <c r="D292" s="205" t="str">
        <f>IF($H$21&gt;=2,F95+F115+F124+F133+F142+F151+F160+F169+G184+G208+F232+F256+C274+G283, "")</f>
        <v/>
      </c>
      <c r="E292" s="73" t="str">
        <f>IF($H$21&gt;=2,D292-C292, "")</f>
        <v/>
      </c>
    </row>
    <row r="293" spans="2:7" ht="21" x14ac:dyDescent="0.35">
      <c r="B293" s="66">
        <v>3</v>
      </c>
      <c r="C293" s="205" t="str">
        <f>IF($H$21&gt;=3,$G$21*'قائمة برنامج العمل'!G7, "")</f>
        <v/>
      </c>
      <c r="D293" s="205" t="str">
        <f>IF($H$21&gt;=3,F99+F116+F125+F134+F143+F152+F161+F170+G188+G212+F236+F260+C275+G284, "")</f>
        <v/>
      </c>
      <c r="E293" s="73" t="str">
        <f>IF($H$21&gt;=3,D293-C293, "")</f>
        <v/>
      </c>
    </row>
    <row r="294" spans="2:7" ht="21" x14ac:dyDescent="0.35">
      <c r="B294" s="66">
        <v>4</v>
      </c>
      <c r="C294" s="205" t="str">
        <f>IF($H$21&gt;=4,$G$21*'قائمة برنامج العمل'!G8, "")</f>
        <v/>
      </c>
      <c r="D294" s="205" t="str">
        <f>IF($H$21&gt;=4,F103+F117+F126+F135+F144+F153+F162+F171+G192+G216+F240+F264+C276+G285, "")</f>
        <v/>
      </c>
      <c r="E294" s="73" t="str">
        <f>IF($H$21&gt;=4,D294-C294, "")</f>
        <v/>
      </c>
    </row>
    <row r="295" spans="2:7" ht="21.5" thickBot="1" x14ac:dyDescent="0.4">
      <c r="B295" s="74">
        <v>5</v>
      </c>
      <c r="C295" s="205" t="str">
        <f>IF($H$21&gt;=5,$G$21*'قائمة برنامج العمل'!G9, "")</f>
        <v/>
      </c>
      <c r="D295" s="205" t="str">
        <f>IF($H$21&gt;=5,F107+F118+F127+F136+F145+F154+F163+F172+G196+G220+F244+F268+C277+G286, "")</f>
        <v/>
      </c>
      <c r="E295" s="73" t="str">
        <f>IF($H$21&gt;=5,D295-C295, "")</f>
        <v/>
      </c>
    </row>
    <row r="296" spans="2:7" ht="21.5" thickBot="1" x14ac:dyDescent="0.4">
      <c r="B296" s="197" t="s">
        <v>164</v>
      </c>
      <c r="C296" s="176">
        <f>SUM(C291:C295)</f>
        <v>0</v>
      </c>
      <c r="D296" s="176">
        <f>SUM(D291:D295)</f>
        <v>0</v>
      </c>
      <c r="E296" s="176">
        <f>SUM(E291:E295)</f>
        <v>0</v>
      </c>
    </row>
    <row r="298" spans="2:7" ht="38.5" customHeight="1" x14ac:dyDescent="0.35">
      <c r="B298" s="371" t="s">
        <v>174</v>
      </c>
      <c r="C298" s="371"/>
      <c r="D298" s="371"/>
      <c r="E298" s="371"/>
    </row>
    <row r="299" spans="2:7" ht="46.5" customHeight="1" thickBot="1" x14ac:dyDescent="0.4">
      <c r="B299" s="353" t="s">
        <v>175</v>
      </c>
      <c r="C299" s="353"/>
      <c r="D299" s="353"/>
      <c r="E299" s="353"/>
      <c r="F299" s="353"/>
      <c r="G299" s="353"/>
    </row>
    <row r="300" spans="2:7" ht="21.5" thickBot="1" x14ac:dyDescent="0.4">
      <c r="B300" s="68" t="s">
        <v>44</v>
      </c>
      <c r="C300" s="440" t="s">
        <v>176</v>
      </c>
      <c r="D300" s="441"/>
      <c r="E300" s="6" t="s">
        <v>177</v>
      </c>
      <c r="F300" s="203" t="s">
        <v>178</v>
      </c>
      <c r="G300" s="204" t="s">
        <v>179</v>
      </c>
    </row>
    <row r="301" spans="2:7" ht="21.65" customHeight="1" thickBot="1" x14ac:dyDescent="0.4">
      <c r="B301" s="219">
        <v>1</v>
      </c>
      <c r="C301" s="436"/>
      <c r="D301" s="437"/>
      <c r="E301" s="245"/>
      <c r="F301" s="221">
        <f t="shared" ref="F301:F344" si="5">E301+G301</f>
        <v>0</v>
      </c>
      <c r="G301" s="224"/>
    </row>
    <row r="302" spans="2:7" ht="21.65" customHeight="1" thickBot="1" x14ac:dyDescent="0.4">
      <c r="B302" s="219">
        <v>2</v>
      </c>
      <c r="C302" s="436"/>
      <c r="D302" s="437"/>
      <c r="E302" s="245"/>
      <c r="F302" s="221">
        <f t="shared" si="5"/>
        <v>0</v>
      </c>
      <c r="G302" s="224"/>
    </row>
    <row r="303" spans="2:7" ht="21.65" customHeight="1" thickBot="1" x14ac:dyDescent="0.4">
      <c r="B303" s="219">
        <v>3</v>
      </c>
      <c r="C303" s="436"/>
      <c r="D303" s="437"/>
      <c r="E303" s="245"/>
      <c r="F303" s="221">
        <f t="shared" si="5"/>
        <v>0</v>
      </c>
      <c r="G303" s="224"/>
    </row>
    <row r="304" spans="2:7" ht="21.65" customHeight="1" thickBot="1" x14ac:dyDescent="0.4">
      <c r="B304" s="219">
        <v>4</v>
      </c>
      <c r="C304" s="436"/>
      <c r="D304" s="437"/>
      <c r="E304" s="245"/>
      <c r="F304" s="221">
        <f t="shared" si="5"/>
        <v>0</v>
      </c>
      <c r="G304" s="224"/>
    </row>
    <row r="305" spans="2:7" ht="21.5" thickBot="1" x14ac:dyDescent="0.4">
      <c r="B305" s="219">
        <v>5</v>
      </c>
      <c r="C305" s="436"/>
      <c r="D305" s="437"/>
      <c r="E305" s="245"/>
      <c r="F305" s="221">
        <f t="shared" si="5"/>
        <v>0</v>
      </c>
      <c r="G305" s="224"/>
    </row>
    <row r="306" spans="2:7" ht="21.65" customHeight="1" thickBot="1" x14ac:dyDescent="0.4">
      <c r="B306" s="219">
        <v>6</v>
      </c>
      <c r="C306" s="436"/>
      <c r="D306" s="437"/>
      <c r="E306" s="245"/>
      <c r="F306" s="221">
        <f t="shared" si="5"/>
        <v>0</v>
      </c>
      <c r="G306" s="224"/>
    </row>
    <row r="307" spans="2:7" ht="21.5" thickBot="1" x14ac:dyDescent="0.4">
      <c r="B307" s="219">
        <v>7</v>
      </c>
      <c r="C307" s="436"/>
      <c r="D307" s="437"/>
      <c r="E307" s="245"/>
      <c r="F307" s="221">
        <f t="shared" si="5"/>
        <v>0</v>
      </c>
      <c r="G307" s="224"/>
    </row>
    <row r="308" spans="2:7" ht="21.5" thickBot="1" x14ac:dyDescent="0.4">
      <c r="B308" s="219">
        <v>8</v>
      </c>
      <c r="C308" s="436"/>
      <c r="D308" s="437"/>
      <c r="E308" s="245"/>
      <c r="F308" s="221">
        <f t="shared" si="5"/>
        <v>0</v>
      </c>
      <c r="G308" s="224"/>
    </row>
    <row r="309" spans="2:7" ht="21.5" thickBot="1" x14ac:dyDescent="0.4">
      <c r="B309" s="219">
        <v>9</v>
      </c>
      <c r="C309" s="436"/>
      <c r="D309" s="437"/>
      <c r="E309" s="245"/>
      <c r="F309" s="221">
        <f t="shared" si="5"/>
        <v>0</v>
      </c>
      <c r="G309" s="224"/>
    </row>
    <row r="310" spans="2:7" ht="21.5" thickBot="1" x14ac:dyDescent="0.4">
      <c r="B310" s="219">
        <v>10</v>
      </c>
      <c r="C310" s="436"/>
      <c r="D310" s="437"/>
      <c r="E310" s="245"/>
      <c r="F310" s="221">
        <f t="shared" si="5"/>
        <v>0</v>
      </c>
      <c r="G310" s="224"/>
    </row>
    <row r="311" spans="2:7" ht="21.5" thickBot="1" x14ac:dyDescent="0.4">
      <c r="B311" s="219">
        <v>11</v>
      </c>
      <c r="C311" s="436"/>
      <c r="D311" s="437"/>
      <c r="E311" s="245"/>
      <c r="F311" s="221">
        <f t="shared" si="5"/>
        <v>0</v>
      </c>
      <c r="G311" s="224"/>
    </row>
    <row r="312" spans="2:7" ht="21.5" thickBot="1" x14ac:dyDescent="0.4">
      <c r="B312" s="219">
        <v>12</v>
      </c>
      <c r="C312" s="436"/>
      <c r="D312" s="437"/>
      <c r="E312" s="245"/>
      <c r="F312" s="221">
        <f t="shared" si="5"/>
        <v>0</v>
      </c>
      <c r="G312" s="224"/>
    </row>
    <row r="313" spans="2:7" ht="21.5" thickBot="1" x14ac:dyDescent="0.4">
      <c r="B313" s="219">
        <v>13</v>
      </c>
      <c r="C313" s="436"/>
      <c r="D313" s="437"/>
      <c r="E313" s="245"/>
      <c r="F313" s="221">
        <f t="shared" si="5"/>
        <v>0</v>
      </c>
      <c r="G313" s="224"/>
    </row>
    <row r="314" spans="2:7" ht="21.5" thickBot="1" x14ac:dyDescent="0.4">
      <c r="B314" s="219">
        <v>14</v>
      </c>
      <c r="C314" s="436"/>
      <c r="D314" s="437"/>
      <c r="E314" s="245"/>
      <c r="F314" s="221">
        <f t="shared" si="5"/>
        <v>0</v>
      </c>
      <c r="G314" s="224"/>
    </row>
    <row r="315" spans="2:7" ht="21.5" thickBot="1" x14ac:dyDescent="0.4">
      <c r="B315" s="219">
        <v>15</v>
      </c>
      <c r="C315" s="436"/>
      <c r="D315" s="437"/>
      <c r="E315" s="245"/>
      <c r="F315" s="221">
        <f t="shared" si="5"/>
        <v>0</v>
      </c>
      <c r="G315" s="224"/>
    </row>
    <row r="316" spans="2:7" ht="21.5" thickBot="1" x14ac:dyDescent="0.4">
      <c r="B316" s="219">
        <v>16</v>
      </c>
      <c r="C316" s="436"/>
      <c r="D316" s="437"/>
      <c r="E316" s="245"/>
      <c r="F316" s="221">
        <f t="shared" si="5"/>
        <v>0</v>
      </c>
      <c r="G316" s="224"/>
    </row>
    <row r="317" spans="2:7" ht="21.5" thickBot="1" x14ac:dyDescent="0.4">
      <c r="B317" s="219">
        <v>17</v>
      </c>
      <c r="C317" s="436"/>
      <c r="D317" s="437"/>
      <c r="E317" s="245"/>
      <c r="F317" s="221">
        <f t="shared" si="5"/>
        <v>0</v>
      </c>
      <c r="G317" s="224"/>
    </row>
    <row r="318" spans="2:7" ht="21.5" thickBot="1" x14ac:dyDescent="0.4">
      <c r="B318" s="219">
        <v>18</v>
      </c>
      <c r="C318" s="436"/>
      <c r="D318" s="437"/>
      <c r="E318" s="245"/>
      <c r="F318" s="221">
        <f t="shared" si="5"/>
        <v>0</v>
      </c>
      <c r="G318" s="224"/>
    </row>
    <row r="319" spans="2:7" ht="21.65" customHeight="1" thickBot="1" x14ac:dyDescent="0.4">
      <c r="B319" s="219">
        <v>19</v>
      </c>
      <c r="C319" s="436"/>
      <c r="D319" s="437"/>
      <c r="E319" s="245"/>
      <c r="F319" s="221">
        <f t="shared" si="5"/>
        <v>0</v>
      </c>
      <c r="G319" s="224"/>
    </row>
    <row r="320" spans="2:7" ht="21.5" thickBot="1" x14ac:dyDescent="0.4">
      <c r="B320" s="219">
        <v>20</v>
      </c>
      <c r="C320" s="436"/>
      <c r="D320" s="437"/>
      <c r="E320" s="245"/>
      <c r="F320" s="221">
        <f t="shared" si="5"/>
        <v>0</v>
      </c>
      <c r="G320" s="224"/>
    </row>
    <row r="321" spans="2:7" ht="21.65" customHeight="1" thickBot="1" x14ac:dyDescent="0.4">
      <c r="B321" s="219">
        <v>21</v>
      </c>
      <c r="C321" s="436"/>
      <c r="D321" s="437"/>
      <c r="E321" s="245"/>
      <c r="F321" s="221">
        <f t="shared" si="5"/>
        <v>0</v>
      </c>
      <c r="G321" s="224"/>
    </row>
    <row r="322" spans="2:7" ht="21.5" thickBot="1" x14ac:dyDescent="0.4">
      <c r="B322" s="219">
        <v>22</v>
      </c>
      <c r="C322" s="436"/>
      <c r="D322" s="437"/>
      <c r="E322" s="245"/>
      <c r="F322" s="221">
        <f t="shared" si="5"/>
        <v>0</v>
      </c>
      <c r="G322" s="224"/>
    </row>
    <row r="323" spans="2:7" ht="21.5" thickBot="1" x14ac:dyDescent="0.4">
      <c r="B323" s="219">
        <v>23</v>
      </c>
      <c r="C323" s="436"/>
      <c r="D323" s="437"/>
      <c r="E323" s="245"/>
      <c r="F323" s="221">
        <f t="shared" si="5"/>
        <v>0</v>
      </c>
      <c r="G323" s="224"/>
    </row>
    <row r="324" spans="2:7" ht="21.5" thickBot="1" x14ac:dyDescent="0.4">
      <c r="B324" s="219">
        <v>24</v>
      </c>
      <c r="C324" s="436"/>
      <c r="D324" s="437"/>
      <c r="E324" s="245"/>
      <c r="F324" s="221">
        <f t="shared" si="5"/>
        <v>0</v>
      </c>
      <c r="G324" s="224"/>
    </row>
    <row r="325" spans="2:7" ht="21.5" thickBot="1" x14ac:dyDescent="0.4">
      <c r="B325" s="219">
        <v>25</v>
      </c>
      <c r="C325" s="436"/>
      <c r="D325" s="437"/>
      <c r="E325" s="245"/>
      <c r="F325" s="221">
        <f t="shared" si="5"/>
        <v>0</v>
      </c>
      <c r="G325" s="224"/>
    </row>
    <row r="326" spans="2:7" ht="21.5" thickBot="1" x14ac:dyDescent="0.4">
      <c r="B326" s="219">
        <v>26</v>
      </c>
      <c r="C326" s="436"/>
      <c r="D326" s="437"/>
      <c r="E326" s="245"/>
      <c r="F326" s="221">
        <f t="shared" si="5"/>
        <v>0</v>
      </c>
      <c r="G326" s="224"/>
    </row>
    <row r="327" spans="2:7" ht="21.5" thickBot="1" x14ac:dyDescent="0.4">
      <c r="B327" s="219">
        <v>27</v>
      </c>
      <c r="C327" s="436"/>
      <c r="D327" s="437"/>
      <c r="E327" s="245"/>
      <c r="F327" s="221">
        <f t="shared" si="5"/>
        <v>0</v>
      </c>
      <c r="G327" s="224"/>
    </row>
    <row r="328" spans="2:7" ht="21.5" thickBot="1" x14ac:dyDescent="0.4">
      <c r="B328" s="219">
        <v>28</v>
      </c>
      <c r="C328" s="436"/>
      <c r="D328" s="437"/>
      <c r="E328" s="245"/>
      <c r="F328" s="221">
        <f t="shared" si="5"/>
        <v>0</v>
      </c>
      <c r="G328" s="224"/>
    </row>
    <row r="329" spans="2:7" ht="21.5" thickBot="1" x14ac:dyDescent="0.4">
      <c r="B329" s="219">
        <v>29</v>
      </c>
      <c r="C329" s="436"/>
      <c r="D329" s="437"/>
      <c r="E329" s="245"/>
      <c r="F329" s="221">
        <f t="shared" si="5"/>
        <v>0</v>
      </c>
      <c r="G329" s="224"/>
    </row>
    <row r="330" spans="2:7" ht="21.5" thickBot="1" x14ac:dyDescent="0.4">
      <c r="B330" s="219">
        <v>30</v>
      </c>
      <c r="C330" s="436"/>
      <c r="D330" s="437"/>
      <c r="E330" s="245"/>
      <c r="F330" s="221">
        <f t="shared" si="5"/>
        <v>0</v>
      </c>
      <c r="G330" s="224"/>
    </row>
    <row r="331" spans="2:7" ht="21.5" thickBot="1" x14ac:dyDescent="0.4">
      <c r="B331" s="219">
        <v>31</v>
      </c>
      <c r="C331" s="436"/>
      <c r="D331" s="437"/>
      <c r="E331" s="245"/>
      <c r="F331" s="221">
        <f t="shared" si="5"/>
        <v>0</v>
      </c>
      <c r="G331" s="224"/>
    </row>
    <row r="332" spans="2:7" ht="21.5" thickBot="1" x14ac:dyDescent="0.4">
      <c r="B332" s="219">
        <v>32</v>
      </c>
      <c r="C332" s="436"/>
      <c r="D332" s="437"/>
      <c r="E332" s="245"/>
      <c r="F332" s="221">
        <f t="shared" si="5"/>
        <v>0</v>
      </c>
      <c r="G332" s="224"/>
    </row>
    <row r="333" spans="2:7" ht="21.5" thickBot="1" x14ac:dyDescent="0.4">
      <c r="B333" s="219">
        <v>33</v>
      </c>
      <c r="C333" s="436"/>
      <c r="D333" s="437"/>
      <c r="E333" s="245"/>
      <c r="F333" s="221">
        <f t="shared" si="5"/>
        <v>0</v>
      </c>
      <c r="G333" s="224"/>
    </row>
    <row r="334" spans="2:7" ht="21.5" thickBot="1" x14ac:dyDescent="0.4">
      <c r="B334" s="219">
        <v>34</v>
      </c>
      <c r="C334" s="436"/>
      <c r="D334" s="437"/>
      <c r="E334" s="245"/>
      <c r="F334" s="221">
        <f t="shared" si="5"/>
        <v>0</v>
      </c>
      <c r="G334" s="224"/>
    </row>
    <row r="335" spans="2:7" ht="21.5" thickBot="1" x14ac:dyDescent="0.4">
      <c r="B335" s="219">
        <v>35</v>
      </c>
      <c r="C335" s="436"/>
      <c r="D335" s="437"/>
      <c r="E335" s="245"/>
      <c r="F335" s="221">
        <f t="shared" si="5"/>
        <v>0</v>
      </c>
      <c r="G335" s="224"/>
    </row>
    <row r="336" spans="2:7" ht="21.5" thickBot="1" x14ac:dyDescent="0.4">
      <c r="B336" s="219">
        <v>36</v>
      </c>
      <c r="C336" s="436"/>
      <c r="D336" s="437"/>
      <c r="E336" s="245"/>
      <c r="F336" s="221">
        <f t="shared" si="5"/>
        <v>0</v>
      </c>
      <c r="G336" s="224"/>
    </row>
    <row r="337" spans="2:29" ht="21.5" thickBot="1" x14ac:dyDescent="0.4">
      <c r="B337" s="219">
        <v>37</v>
      </c>
      <c r="C337" s="436"/>
      <c r="D337" s="437"/>
      <c r="E337" s="245"/>
      <c r="F337" s="221">
        <f t="shared" si="5"/>
        <v>0</v>
      </c>
      <c r="G337" s="224"/>
    </row>
    <row r="338" spans="2:29" ht="21.5" thickBot="1" x14ac:dyDescent="0.4">
      <c r="B338" s="219">
        <v>38</v>
      </c>
      <c r="C338" s="436"/>
      <c r="D338" s="437"/>
      <c r="E338" s="245"/>
      <c r="F338" s="221">
        <f t="shared" si="5"/>
        <v>0</v>
      </c>
      <c r="G338" s="224"/>
    </row>
    <row r="339" spans="2:29" ht="21.5" thickBot="1" x14ac:dyDescent="0.4">
      <c r="B339" s="219">
        <v>39</v>
      </c>
      <c r="C339" s="436"/>
      <c r="D339" s="437"/>
      <c r="E339" s="245"/>
      <c r="F339" s="221">
        <f t="shared" si="5"/>
        <v>0</v>
      </c>
      <c r="G339" s="224"/>
    </row>
    <row r="340" spans="2:29" ht="21.5" thickBot="1" x14ac:dyDescent="0.4">
      <c r="B340" s="219">
        <v>40</v>
      </c>
      <c r="C340" s="436"/>
      <c r="D340" s="437"/>
      <c r="E340" s="245"/>
      <c r="F340" s="221">
        <f t="shared" si="5"/>
        <v>0</v>
      </c>
      <c r="G340" s="224"/>
    </row>
    <row r="341" spans="2:29" ht="21.5" thickBot="1" x14ac:dyDescent="0.4">
      <c r="B341" s="219">
        <v>41</v>
      </c>
      <c r="C341" s="436"/>
      <c r="D341" s="437"/>
      <c r="E341" s="245"/>
      <c r="F341" s="221">
        <f t="shared" si="5"/>
        <v>0</v>
      </c>
      <c r="G341" s="224"/>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row>
    <row r="342" spans="2:29" ht="21.5" thickBot="1" x14ac:dyDescent="0.4">
      <c r="B342" s="219">
        <v>42</v>
      </c>
      <c r="C342" s="436"/>
      <c r="D342" s="437"/>
      <c r="E342" s="245"/>
      <c r="F342" s="221">
        <f t="shared" si="5"/>
        <v>0</v>
      </c>
      <c r="G342" s="224"/>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row>
    <row r="343" spans="2:29" ht="21.5" thickBot="1" x14ac:dyDescent="0.4">
      <c r="B343" s="219">
        <v>43</v>
      </c>
      <c r="C343" s="436"/>
      <c r="D343" s="437"/>
      <c r="E343" s="245"/>
      <c r="F343" s="221">
        <f t="shared" si="5"/>
        <v>0</v>
      </c>
      <c r="G343" s="224"/>
    </row>
    <row r="344" spans="2:29" ht="21.5" thickBot="1" x14ac:dyDescent="0.4">
      <c r="B344" s="219">
        <v>44</v>
      </c>
      <c r="C344" s="436"/>
      <c r="D344" s="437"/>
      <c r="E344" s="245"/>
      <c r="F344" s="221">
        <f t="shared" si="5"/>
        <v>0</v>
      </c>
      <c r="G344" s="224"/>
    </row>
    <row r="345" spans="2:29" ht="21.5" thickBot="1" x14ac:dyDescent="0.4">
      <c r="B345" s="219">
        <v>45</v>
      </c>
      <c r="C345" s="436"/>
      <c r="D345" s="437"/>
      <c r="E345" s="245"/>
      <c r="F345" s="221">
        <f t="shared" ref="F345:F346" si="6">E345+G345</f>
        <v>0</v>
      </c>
      <c r="G345" s="224"/>
    </row>
    <row r="346" spans="2:29" ht="21.5" thickBot="1" x14ac:dyDescent="0.4">
      <c r="B346" s="219">
        <v>46</v>
      </c>
      <c r="C346" s="436"/>
      <c r="D346" s="437"/>
      <c r="E346" s="245"/>
      <c r="F346" s="221">
        <f t="shared" si="6"/>
        <v>0</v>
      </c>
      <c r="G346" s="224"/>
    </row>
    <row r="347" spans="2:29" ht="21.5" thickBot="1" x14ac:dyDescent="0.4">
      <c r="B347" s="219">
        <v>47</v>
      </c>
      <c r="C347" s="436"/>
      <c r="D347" s="437"/>
      <c r="E347" s="245"/>
      <c r="F347" s="221">
        <f t="shared" ref="F347:F353" si="7">E347+G347</f>
        <v>0</v>
      </c>
      <c r="G347" s="224"/>
    </row>
    <row r="348" spans="2:29" ht="21.5" thickBot="1" x14ac:dyDescent="0.4">
      <c r="B348" s="219">
        <v>48</v>
      </c>
      <c r="C348" s="436"/>
      <c r="D348" s="437"/>
      <c r="E348" s="245"/>
      <c r="F348" s="221">
        <f t="shared" si="7"/>
        <v>0</v>
      </c>
      <c r="G348" s="224"/>
    </row>
    <row r="349" spans="2:29" ht="21.5" thickBot="1" x14ac:dyDescent="0.4">
      <c r="B349" s="219">
        <v>49</v>
      </c>
      <c r="C349" s="436"/>
      <c r="D349" s="437"/>
      <c r="E349" s="245"/>
      <c r="F349" s="221">
        <f t="shared" si="7"/>
        <v>0</v>
      </c>
      <c r="G349" s="224"/>
    </row>
    <row r="350" spans="2:29" ht="21.5" thickBot="1" x14ac:dyDescent="0.4">
      <c r="B350" s="219">
        <v>50</v>
      </c>
      <c r="C350" s="436"/>
      <c r="D350" s="437"/>
      <c r="E350" s="245"/>
      <c r="F350" s="221">
        <f t="shared" si="7"/>
        <v>0</v>
      </c>
      <c r="G350" s="224"/>
      <c r="I350" s="223"/>
    </row>
    <row r="351" spans="2:29" ht="21.5" thickBot="1" x14ac:dyDescent="0.4">
      <c r="B351" s="219">
        <v>51</v>
      </c>
      <c r="C351" s="436"/>
      <c r="D351" s="437"/>
      <c r="E351" s="245"/>
      <c r="F351" s="221">
        <f t="shared" si="7"/>
        <v>0</v>
      </c>
      <c r="G351" s="224"/>
      <c r="I351" s="222"/>
    </row>
    <row r="352" spans="2:29" ht="21.5" thickBot="1" x14ac:dyDescent="0.4">
      <c r="B352" s="219">
        <v>52</v>
      </c>
      <c r="C352" s="436"/>
      <c r="D352" s="437"/>
      <c r="E352" s="245"/>
      <c r="F352" s="221">
        <f t="shared" si="7"/>
        <v>0</v>
      </c>
      <c r="G352" s="224"/>
      <c r="I352" s="222"/>
    </row>
    <row r="353" spans="2:8" ht="21" x14ac:dyDescent="0.35">
      <c r="B353" s="219">
        <v>53</v>
      </c>
      <c r="C353" s="438"/>
      <c r="D353" s="439"/>
      <c r="E353" s="245"/>
      <c r="F353" s="221">
        <f t="shared" si="7"/>
        <v>0</v>
      </c>
      <c r="G353" s="224"/>
    </row>
    <row r="354" spans="2:8" ht="21" x14ac:dyDescent="0.35">
      <c r="B354" s="21"/>
      <c r="C354" s="225"/>
      <c r="D354" s="225"/>
      <c r="E354" s="226"/>
      <c r="F354" s="227"/>
      <c r="G354" s="228"/>
    </row>
    <row r="355" spans="2:8" ht="30" customHeight="1" thickBot="1" x14ac:dyDescent="0.4">
      <c r="B355" s="378" t="s">
        <v>215</v>
      </c>
      <c r="C355" s="378"/>
      <c r="F355" s="179"/>
      <c r="H355" s="22"/>
    </row>
    <row r="356" spans="2:8" ht="348" customHeight="1" thickBot="1" x14ac:dyDescent="0.4">
      <c r="B356" s="244" t="b">
        <v>0</v>
      </c>
      <c r="C356" s="430" t="s">
        <v>216</v>
      </c>
      <c r="D356" s="431"/>
      <c r="E356" s="431"/>
      <c r="F356" s="431"/>
      <c r="G356" s="431"/>
      <c r="H356" s="432"/>
    </row>
  </sheetData>
  <mergeCells count="195">
    <mergeCell ref="C336:D336"/>
    <mergeCell ref="C346:D346"/>
    <mergeCell ref="C345:D345"/>
    <mergeCell ref="C334:D334"/>
    <mergeCell ref="C324:D324"/>
    <mergeCell ref="C325:D325"/>
    <mergeCell ref="C326:D326"/>
    <mergeCell ref="C327:D327"/>
    <mergeCell ref="C338:D338"/>
    <mergeCell ref="C340:D340"/>
    <mergeCell ref="C343:D343"/>
    <mergeCell ref="C344:D344"/>
    <mergeCell ref="C328:D328"/>
    <mergeCell ref="C332:D332"/>
    <mergeCell ref="C333:D333"/>
    <mergeCell ref="C329:D329"/>
    <mergeCell ref="B84:F84"/>
    <mergeCell ref="B25:F25"/>
    <mergeCell ref="B26:F26"/>
    <mergeCell ref="C318:D318"/>
    <mergeCell ref="C301:D301"/>
    <mergeCell ref="C312:D312"/>
    <mergeCell ref="C309:D309"/>
    <mergeCell ref="C304:D304"/>
    <mergeCell ref="C316:D316"/>
    <mergeCell ref="C317:D317"/>
    <mergeCell ref="C313:D313"/>
    <mergeCell ref="C314:D314"/>
    <mergeCell ref="C315:D315"/>
    <mergeCell ref="C306:D306"/>
    <mergeCell ref="C307:D307"/>
    <mergeCell ref="C308:D308"/>
    <mergeCell ref="C310:D310"/>
    <mergeCell ref="C311:D311"/>
    <mergeCell ref="B81:F81"/>
    <mergeCell ref="B265:B268"/>
    <mergeCell ref="C268:E268"/>
    <mergeCell ref="B257:B260"/>
    <mergeCell ref="C260:E260"/>
    <mergeCell ref="B253:B256"/>
    <mergeCell ref="C348:D348"/>
    <mergeCell ref="C349:D349"/>
    <mergeCell ref="C350:D350"/>
    <mergeCell ref="C351:D351"/>
    <mergeCell ref="C353:D353"/>
    <mergeCell ref="B298:E298"/>
    <mergeCell ref="C319:D319"/>
    <mergeCell ref="C322:D322"/>
    <mergeCell ref="C323:D323"/>
    <mergeCell ref="C330:D330"/>
    <mergeCell ref="C331:D331"/>
    <mergeCell ref="C335:D335"/>
    <mergeCell ref="C337:D337"/>
    <mergeCell ref="C339:D339"/>
    <mergeCell ref="C341:D341"/>
    <mergeCell ref="C342:D342"/>
    <mergeCell ref="C347:D347"/>
    <mergeCell ref="C352:D352"/>
    <mergeCell ref="C320:D320"/>
    <mergeCell ref="C321:D321"/>
    <mergeCell ref="C300:D300"/>
    <mergeCell ref="C302:D302"/>
    <mergeCell ref="C303:D303"/>
    <mergeCell ref="C305:D305"/>
    <mergeCell ref="B15:L15"/>
    <mergeCell ref="B23:L23"/>
    <mergeCell ref="B37:L37"/>
    <mergeCell ref="C356:H356"/>
    <mergeCell ref="B280:E280"/>
    <mergeCell ref="B289:E289"/>
    <mergeCell ref="C71:F71"/>
    <mergeCell ref="C75:F75"/>
    <mergeCell ref="B76:F76"/>
    <mergeCell ref="B237:B240"/>
    <mergeCell ref="C240:E240"/>
    <mergeCell ref="B241:B244"/>
    <mergeCell ref="C244:E244"/>
    <mergeCell ref="B88:B91"/>
    <mergeCell ref="C91:E91"/>
    <mergeCell ref="B92:B95"/>
    <mergeCell ref="B82:F82"/>
    <mergeCell ref="C95:E95"/>
    <mergeCell ref="B96:B99"/>
    <mergeCell ref="C99:E99"/>
    <mergeCell ref="B269:E269"/>
    <mergeCell ref="B261:B264"/>
    <mergeCell ref="C264:E264"/>
    <mergeCell ref="B209:B212"/>
    <mergeCell ref="B213:B216"/>
    <mergeCell ref="C256:E256"/>
    <mergeCell ref="B245:E245"/>
    <mergeCell ref="B247:E247"/>
    <mergeCell ref="B249:B252"/>
    <mergeCell ref="C252:E252"/>
    <mergeCell ref="B233:B236"/>
    <mergeCell ref="C236:E236"/>
    <mergeCell ref="B223:E223"/>
    <mergeCell ref="B225:B228"/>
    <mergeCell ref="C228:E228"/>
    <mergeCell ref="B221:F221"/>
    <mergeCell ref="H45:H46"/>
    <mergeCell ref="C48:F48"/>
    <mergeCell ref="B44:H44"/>
    <mergeCell ref="C68:F68"/>
    <mergeCell ref="B24:E24"/>
    <mergeCell ref="C27:F27"/>
    <mergeCell ref="C28:F28"/>
    <mergeCell ref="C29:F29"/>
    <mergeCell ref="C30:F30"/>
    <mergeCell ref="C31:F31"/>
    <mergeCell ref="C66:F66"/>
    <mergeCell ref="C67:F67"/>
    <mergeCell ref="C46:F46"/>
    <mergeCell ref="B65:F65"/>
    <mergeCell ref="C61:F63"/>
    <mergeCell ref="C60:F60"/>
    <mergeCell ref="C59:F59"/>
    <mergeCell ref="C58:F58"/>
    <mergeCell ref="C57:F57"/>
    <mergeCell ref="C56:F56"/>
    <mergeCell ref="C55:F55"/>
    <mergeCell ref="C54:F54"/>
    <mergeCell ref="C53:F53"/>
    <mergeCell ref="C52:F52"/>
    <mergeCell ref="C39:F39"/>
    <mergeCell ref="C40:F40"/>
    <mergeCell ref="C41:F41"/>
    <mergeCell ref="B61:B63"/>
    <mergeCell ref="C47:F47"/>
    <mergeCell ref="B32:F32"/>
    <mergeCell ref="C33:F33"/>
    <mergeCell ref="C34:F34"/>
    <mergeCell ref="C35:F35"/>
    <mergeCell ref="B45:F45"/>
    <mergeCell ref="C51:F51"/>
    <mergeCell ref="C50:F50"/>
    <mergeCell ref="C49:F49"/>
    <mergeCell ref="B148:E148"/>
    <mergeCell ref="B155:E155"/>
    <mergeCell ref="B166:E166"/>
    <mergeCell ref="B173:E173"/>
    <mergeCell ref="B157:E157"/>
    <mergeCell ref="B164:E164"/>
    <mergeCell ref="B201:B204"/>
    <mergeCell ref="C204:F204"/>
    <mergeCell ref="B205:B208"/>
    <mergeCell ref="C208:F208"/>
    <mergeCell ref="H25:L25"/>
    <mergeCell ref="B355:C355"/>
    <mergeCell ref="B271:C271"/>
    <mergeCell ref="C73:F73"/>
    <mergeCell ref="C74:F74"/>
    <mergeCell ref="C77:F77"/>
    <mergeCell ref="B128:E128"/>
    <mergeCell ref="B108:E108"/>
    <mergeCell ref="B139:E139"/>
    <mergeCell ref="B146:E146"/>
    <mergeCell ref="B199:E199"/>
    <mergeCell ref="B100:B103"/>
    <mergeCell ref="C103:E103"/>
    <mergeCell ref="B104:B107"/>
    <mergeCell ref="C107:E107"/>
    <mergeCell ref="B121:E121"/>
    <mergeCell ref="B175:E175"/>
    <mergeCell ref="B197:F197"/>
    <mergeCell ref="B112:E112"/>
    <mergeCell ref="B119:E119"/>
    <mergeCell ref="B130:E130"/>
    <mergeCell ref="B137:E137"/>
    <mergeCell ref="B229:B232"/>
    <mergeCell ref="C232:E232"/>
    <mergeCell ref="B299:G299"/>
    <mergeCell ref="B17:L17"/>
    <mergeCell ref="B83:F83"/>
    <mergeCell ref="C220:F220"/>
    <mergeCell ref="C216:F216"/>
    <mergeCell ref="C212:F212"/>
    <mergeCell ref="C196:F196"/>
    <mergeCell ref="C192:F192"/>
    <mergeCell ref="C188:F188"/>
    <mergeCell ref="C184:F184"/>
    <mergeCell ref="C180:F180"/>
    <mergeCell ref="B110:F110"/>
    <mergeCell ref="B217:B220"/>
    <mergeCell ref="B177:B180"/>
    <mergeCell ref="B181:B184"/>
    <mergeCell ref="B185:B188"/>
    <mergeCell ref="B189:B192"/>
    <mergeCell ref="B193:B196"/>
    <mergeCell ref="C78:F78"/>
    <mergeCell ref="C79:F79"/>
    <mergeCell ref="B86:E86"/>
    <mergeCell ref="C69:F69"/>
    <mergeCell ref="C70:F70"/>
    <mergeCell ref="C72:F72"/>
  </mergeCells>
  <conditionalFormatting sqref="B110">
    <cfRule type="cellIs" dxfId="1" priority="1" operator="greaterThan">
      <formula>$B$82</formula>
    </cfRule>
  </conditionalFormatting>
  <conditionalFormatting sqref="B45:F45">
    <cfRule type="cellIs" dxfId="0" priority="3" operator="greaterThan">
      <formula>$B$82</formula>
    </cfRule>
  </conditionalFormatting>
  <dataValidations xWindow="987" yWindow="589" count="160">
    <dataValidation type="whole" allowBlank="1" showInputMessage="1" showErrorMessage="1" promptTitle="عقد قوى" prompt="تحميل عفد فوى للجيولوجي المختص في مجال الاستكشاف لدي الشركة ضاحبة طلب رخصة الكشف" sqref="L42" xr:uid="{D5C40DB9-4665-42A0-9DBA-9A6906207F8C}">
      <formula1>0</formula1>
      <formula2>50</formula2>
    </dataValidation>
    <dataValidation type="whole" allowBlank="1" showInputMessage="1" showErrorMessage="1" promptTitle="السيرة الذاتية" prompt="تحميل سيرة ذاتية محدثة للجيولوجي المختص في مجال الاستكشاف حسب الوظيفة لدي الشركة ضاحبة طلب رخصة الكشف" sqref="I42:K42" xr:uid="{02D712EC-4EAA-4922-83C7-DD2FBEC561BC}">
      <formula1>0</formula1>
      <formula2>50</formula2>
    </dataValidation>
    <dataValidation type="whole" allowBlank="1" showInputMessage="1" showErrorMessage="1" promptTitle="الشهادة العلمبة" prompt="تحميل صورة من الشهادة العلمية الجامعية تخصص مجالات علوم الارض المختلفة" sqref="H42" xr:uid="{AE9D6B65-1AC3-4B8D-9999-B63CB16C8A13}">
      <formula1>0</formula1>
      <formula2>50</formula2>
    </dataValidation>
    <dataValidation allowBlank="1" showInputMessage="1" showErrorMessage="1" promptTitle="عدم وجود اي ممتلكات او انشطة" prompt="يجب الاختيار هنا في حال تبين عدم وجود أي ممتلكات خاصة او عامة اومنشاءات او اعمال تعدينية حسب الزيارة الميدانية." sqref="C47:F47" xr:uid="{7CF5164F-D135-47AE-B03D-A9832564C2A7}"/>
    <dataValidation allowBlank="1" showInputMessage="1" showErrorMessage="1" promptTitle="في حال وجود اي ممتلكات او انشطة" prompt="الاختيار من الفائمة في حال تبين وجود أي ممتلكات خاصة او عامة اومنشاءات او اعمال تعدينية حسب الزيارة الميدانية. ويجب الاختيار من القائمة عن نوعية هذه الممتلكات أو ألاعمال ووصفها في تقرير مصور للزيارة وتحديد الاحداثيات لتواجدها داخل حدود الرخصة المطلوبة." sqref="C48:C61" xr:uid="{0B3C3D0C-0458-40E3-83F8-C15CDC1D75A3}"/>
    <dataValidation allowBlank="1" showInputMessage="1" showErrorMessage="1" promptTitle="الأحواض" prompt="حفر الأحواض الملحية لإجراء التجارب وقياس نسبة التبخر وأخذ العينات للتربة والمياه والملح لإجراء التحاليل الجيوكيميائية والفيزيائية والأعمال الحقلية للحصول على النتائج المطلوبة لإستكمال حساب الموارد والاحتياطي والدراسات والمعلومات الفنية الاخرى" sqref="B121:E121" xr:uid="{5C9EB802-2B9C-42CA-A5BA-94521095CE72}"/>
    <dataValidation allowBlank="1" showInputMessage="1" showErrorMessage="1" promptTitle="طبيعة ونطاق عمليات الكشف" prompt="الإختيار من القائمة" sqref="B65" xr:uid="{E4EFCC08-3BA2-4D57-93BA-49386AE6E027}"/>
    <dataValidation allowBlank="1" showInputMessage="1" showErrorMessage="1" promptTitle="أخرى (إختياري)" prompt="في حال وجود أي إضافات يرغب مقدم الطلب إضافتها قي هذا الخصوص ، فيمكنه كتابة ذلك في الخانات أدناه." sqref="B76:F76 B32:F32" xr:uid="{8816DB56-5250-4527-B4B6-AAE8AA0A91C7}"/>
    <dataValidation allowBlank="1" showInputMessage="1" showErrorMessage="1" errorTitle="تنبيه" error="فقط الإختيار من القائمة" promptTitle="المبررات الفنية والجيولوجية" prompt="الإختيار من القائمة ومن ثم إرفاق التقرير الجيولوجي والفني حسب التبرير الفني الذي تم إختياره، وفي جميع الأحوال والخيارات يجب زيارة الموقع وتقديم تقرير فني جيولوجي يوضح المؤشرات والدلائل الجيولوجية (إن وجدت)  يتضمن الخرائط وملخص لتقارير البعثات من الـ NGD" sqref="B24:E24" xr:uid="{B389491C-EFF5-4688-8DBA-205511C9735E}"/>
    <dataValidation allowBlank="1" showInputMessage="1" showErrorMessage="1" promptTitle="الدراسات الأولية والمكتبية" prompt="الإختيار من القائمة" sqref="B86:E86" xr:uid="{9964761F-A903-40CD-BFFB-7A68E1E3E319}"/>
    <dataValidation allowBlank="1" showInputMessage="1" showErrorMessage="1" promptTitle="التحليل / المسح الجيوكيميائي" prompt="الإختيار من القائمة من أنواع التجاليل الجيوكيميائية الأساسية لإجراء التحاليل على العينات المختلفة ومنها السطحية وكذلك جميع أنواع الحفر المنفذة. وبشكل مبدئي تحديد عدد العينات وعدد العناصر المراد تحليلها ومن ثم تقدير تكلفة نوع التحليل من المختبرات المعروفة" sqref="B175:E175" xr:uid="{146F0C76-BCE9-4DD6-9151-C2175720C7D8}"/>
    <dataValidation allowBlank="1" showInputMessage="1" showErrorMessage="1" promptTitle="المسح الجيوفيزيائي" prompt="الإختيار من القائمة من أنواع المسح الجيوفيزيائية المحصصةبناء على طبيعة المنطقة الجغرافية ونوع التربة والصخور ويتم تحديد الطريقة المناسبة بواسطة الجيوفيزيائي المختص والتعاقد مع شركة مختصة لإجراء الاعمال الحقلية ودراسة النتائج وتحليلها." sqref="B199:E199" xr:uid="{47B2F9B6-3DAE-423C-88C1-28D99507B453}"/>
    <dataValidation allowBlank="1" showInputMessage="1" showErrorMessage="1" promptTitle="إجراء الإختبارات المعملية الفيزي" prompt="الإختيار من القائمة من أنواع الإختبارات المعملية الفيزيائية بناء على طبيعة المادة أو العنصر والغرض من الإختبار والمعايير المطلوبة والهدف هو قباس الخصائص الفيزيائية للصخور لتقييم جودتها، أدائها، أو ملاءمتها للتطبيقات الصناعية المختلفة." sqref="B223:E223" xr:uid="{D93A299C-BFF7-40AD-82E9-3A9F2397570D}"/>
    <dataValidation allowBlank="1" showInputMessage="1" showErrorMessage="1" promptTitle="الدراسات الفنية" prompt="الإخيار من القائمة نوعية الدراسات التي سوف يقوم بها المستثمر خلال فترة الكشف وتقدير تكلفة الدراسات حسب تكاليف الاستشاريين الفنيين المتخصصين في عدة مجالات." sqref="B247:E247" xr:uid="{9FB29B0B-7949-4217-966A-DF9F71C2DE60}"/>
    <dataValidation allowBlank="1" showInputMessage="1" showErrorMessage="1" promptTitle="تكاليف إعادة التأهيل" sqref="D272" xr:uid="{ED505327-71B2-4028-9EC3-5D303D34B4D2}"/>
    <dataValidation allowBlank="1" showInputMessage="1" showErrorMessage="1" promptTitle="المصاريف الأخرى (السنوية)" prompt="تقدير التكاليف السنوية للمصاريف الاخرى الإدارية والرواتب والأجور والبدلات وتكاليف الاستشارات الفنية وسيتم حساب الاجور السطحية تلقائيا حسب مساحة رخصة الكشف المطلوبة وبناء على اللائحة التنفيذية" sqref="D277" xr:uid="{B937AFEF-66D4-4B24-BE6E-2650163F65A1}"/>
    <dataValidation allowBlank="1" showInputMessage="1" showErrorMessage="1" promptTitle="المصاريف الأخرى (السنوية)" prompt="تقدير تكاليف المصاريف الأوخرى السنوية الإدارية والاجور والرواتب والبدلات زالاستشارات الفنية وسوف يتم حساب الأجور السطحية تلقائيا حسب مساحة الرخصة المطلوبة بناء على اللائحة التنفيذية" sqref="B280:E280" xr:uid="{58AE9BDA-4D20-4B55-B0BD-AD4B74A43E11}"/>
    <dataValidation allowBlank="1" showInputMessage="1" showErrorMessage="1" promptTitle="المجموع" prompt="سوف يتم حساب الحد الأدني للإنفاق السنوي تلقائيا بناء على مساحة رخصة الكشف المطلوبة يناء على اللائحة التنفيذية وكذلك حساب الفرق بين التكاليف الفعلية السنوية والتكاليف السنوية المحسوبة حسب مساحة رخصة الكشف المطلوبة" sqref="B289:E289" xr:uid="{BCB54034-E102-44AA-B4DD-BC77EAFBB875}"/>
    <dataValidation allowBlank="1" showInputMessage="1" showErrorMessage="1" promptTitle="حفر الخنادق" prompt="بناء على الزيارة الحقلية وإمتداد وتوزيع الخام ومساحة الرخصة المطلوبة يجب تحديد عدد الخنادق المراد تنفيذها داخل حدود رخصة الكشف وتحديد طول الخندق بالمتر الطولي وتقدير تكلفة الحفر بالمتر حسب سعر السوق." sqref="B112:E112" xr:uid="{D63F81DE-5097-42DC-9D53-6B134D3E6CA4}"/>
    <dataValidation allowBlank="1" showInputMessage="1" showErrorMessage="1" promptTitle="الحفر الهوائي (AC)" prompt="بناء على الزيارة الحقلية وإمتداد وتوزيع الخام ومساحة الرخصة المطلوبة يجب تحديد عدد الحفر الهوائي (AC) المراد تنفيذه داخل حدود رخصة الكشف وتحديد طول الخفر بالمتر الطولي وتقدير تكلفة الحفر بالمتر حسب سعر السوق." sqref="B130:E130" xr:uid="{F5551902-4AA5-413A-AA69-37F644B93DED}"/>
    <dataValidation allowBlank="1" showInputMessage="1" showErrorMessage="1" promptTitle="حفر الدوران العكسي (RC)" prompt="بناء على الزيارة الحقلية وإمتداد وتوزيع الخام ومساحة الرخصة المطلوبة يجب تحديد عدد حفر الدوران العكسي (RC) المراد تنفيذه داخل حدود رخصة الكشف وتحديد طول الخفر بالمتر الطولي وتقدير تكلفة الحفر بالمتر حسب سعر السوق." sqref="B139:E139" xr:uid="{BBB61E87-C16F-4EC2-A0F4-F2DDA9A8E9E7}"/>
    <dataValidation allowBlank="1" showInputMessage="1" showErrorMessage="1" promptTitle="الحفر الماسي (DD)" prompt="بناء على الزيارة الحقلية وإمتداد وتوزيع الخام ومساحة الرخصة المطلوبة يجب تحديد عدد الحفر الماسي (DD) المراد تنفيذه داخل حدود رخصة الكشف وتحديد طول الخفر بالمتر الطولي وتقدير تكلفة الحفر بالمتر حسب سعر السوق." sqref="B148:E148" xr:uid="{C33077CE-586F-4A1D-8745-AB0F22D70652}"/>
    <dataValidation allowBlank="1" showInputMessage="1" showErrorMessage="1" promptTitle="الحفر الجيوتقني" prompt="بناء على الزيارة الحقلية وإمتداد وتوزيع الخام ومساحة الرخصة المطلوبة يجب تحديد عدد الحفر الجيوتقني (DD) المراد تنفيذه داخل حدود رخصة الكشف وتحديد طول الخفر بالمتر الطولي وتقدير تكلفة الحفر بالمتر حسب سعر السوق." sqref="B157:E157" xr:uid="{1813A472-DBF5-45C7-B8F2-2CC7D4DE9988}"/>
    <dataValidation allowBlank="1" showInputMessage="1" showErrorMessage="1" promptTitle="الحفر الهيدرولوجي" prompt="بناء على الزيارة الحقلية وإمتداد وتوزيع الخام ومساحة الرخصة المطلوبة يجب تحديد عدد الحفر الهيدرولوجي المراد تنفيذه داخل حدود رخصة الكشف وتحديد طول الخفر بالمتر الطولي وتقدير تكلفة الحفر بالمتر حسب سعر السوق." sqref="B166:E166" xr:uid="{A3DFFBE2-43B3-4C4D-A09F-567714418E7C}"/>
    <dataValidation allowBlank="1" showInputMessage="1" showErrorMessage="1" promptTitle="خطة الإنفاق" prompt="الإلتزام بالحد الأدني للإنفاق على أعمال الكشف المطلوبة، وسيتم إعتماد ذلك من الجهة المسؤولة والأخذ قي الإعتبار أنه يتطلب إستكمال الأعمال الحقلية للجصول على المعلومات لعمل الدراسات وحساب الموارد والاحتياطي التعديني حسب المعايير والاصول الجيويولوجية المهنية." sqref="B82:F82" xr:uid="{1A4BAAB9-F706-40E2-87E4-9955E628312D}"/>
    <dataValidation allowBlank="1" showInputMessage="1" showErrorMessage="1" promptTitle="التبرير الفني " prompt="تقديم المبررات الجيولوجية الفنية المتعلقة بموقع رخصة الكشف المطلوبة وزيارة الموقع للتأكد من وجود الموؤشرات والدلائل الجيولوجية في منطقة الموقع المطلوب وتوفير التقارير والخرائط والصور والتحاليل بالرجوع لقاعدة البيانات الجيولوجية السعودية في قي موقع الـ SGS" sqref="B26" xr:uid="{E08ECF0E-A07C-46DE-BA39-600114FF1CC6}"/>
    <dataValidation allowBlank="1" showInputMessage="1" showErrorMessage="1" promptTitle="تحميل المستندات المطلوبة" prompt="حسب المطلوب أدناه على المستثمر تقديم المستندات من التقارير الجيولوجية السابقة إن كانت من برامج الاستطلاع الجولوجية أو البعثات الجيولوجية السابقة أو الزيارات الحقلية والتي معضمها يتضمن النتائج الجيولوجية والخرائط والمسوحات الجيوفيزيائية والجيوكيميائية." sqref="H25:L25" xr:uid="{8A87BFFE-7F2B-457C-8E7E-94214A289843}"/>
    <dataValidation allowBlank="1" showInputMessage="1" showErrorMessage="1" promptTitle="تحديد أحد الخيارات" prompt="من خلال الزيارة الميدانية يجب إختيار أحد الخيارات الرئيسية القائمة أدناه بوجود أو عدم وجود معالم داخل حدود الرخصة المطلوبة، وتقديم تقرير مفصل متضمن الصور الفوتوغرافية والجوية الخديثة والاحداثيات الجغرافية لتلك المعالم." sqref="B46" xr:uid="{9F2CF6FC-6D51-4C85-A881-EBEED93AFC07}"/>
    <dataValidation allowBlank="1" showInputMessage="1" showErrorMessage="1" promptTitle="التقرير الجيولوجي لزبارة الموقع" prompt="تحميل التقرير الجيولوجي بناء على زيارة الموقع المستهدف" sqref="H39:H41 H33:H35 H27:H31" xr:uid="{2405643E-8B1C-45E6-80D8-8EBFF8676B20}"/>
    <dataValidation allowBlank="1" showInputMessage="1" showErrorMessage="1" promptTitle="التقرير الجيولوجي-قاعدة البيانات" prompt="تحميل التقرير الجيولوجي بناء على الملومات والبيانات والخرائط المتوفرة في قاعدة البيانات الجيولوجية (NGD) مع الاخذ في الإعتبار توضيح المواقع التي لديها المعلومات الجيوكيميائية والجيوفيزيائية لدعم الطلب امام الجهات الحكومية الاخرى لأخذ الموافقات اللازمة. " sqref="I39:I41 I33:I35 I27:I31" xr:uid="{9E30F257-1A57-4762-994B-7697D05D5DE5}"/>
    <dataValidation allowBlank="1" showInputMessage="1" showErrorMessage="1" promptTitle="التقرير الجيولوجي-رخصة الاستطلاع" prompt="تحميل التقرير الجيولوجي بناء على الملومات والبيانات والخرائط المتوفرة بناء على ر خصة الاستطلاع (إن وجدت) مع الاخذ في الإعتبار توضيح المواقع التي لديها المعلومات الجيوكيميائية والجيوفيزيائية لدعم الطلب امام الجهات الحكومية الاخرى لأخذ الموافقات اللازمة." sqref="J39:J41 J33:J35 J27:J31" xr:uid="{914D82C2-5BCD-48AD-9F33-AC601C9E4D14}"/>
    <dataValidation allowBlank="1" showInputMessage="1" showErrorMessage="1" promptTitle="الخرائط الجيولوجية/الطبوغرافية" prompt="تحميل الخرائط الجيولوجية/الطبوغرافية بناء على المعلومات المتوفرة  في قاعدة البيانات الجيولوجية والصور الجوية الحديثة لدعم الطلب امام الجهات الحكومية الاخرى لأخذ الموافقات اللازمة للحصول على الرخصة" sqref="K39:K41 K33:K35 K27:K31" xr:uid="{0FBCC8A9-CC1B-4A07-8576-844DAAA5C2C2}"/>
    <dataValidation allowBlank="1" showInputMessage="1" showErrorMessage="1" promptTitle="المسح الجيوفيزيائي" prompt="تحميل تقارير المسح الجيوفيزيائي السابقة بناء على المعلومات المتوفرة  في قاعدة البيانات الجيولوجية والصور الجوية الحديثة لدعم الطلب امام الجهات الحكومية الاخرى لأخذ الموافقات اللازمة للحصول على الرخصة" sqref="L39:L41 L33:L35 L26:L31" xr:uid="{19D3DD9B-FFDD-4BBE-888B-C114DEC41456}"/>
    <dataValidation allowBlank="1" showInputMessage="1" showErrorMessage="1" promptTitle="تحديد الإختيار المناسب" prompt="تحديد البند بناء على زيارة الموقع الكشف المستهدفة والالتزام يتوضيح الموجودات من مباني خاصة او حكومية او مزارع او مشاريع داخل حدود الرخصة المستهدفة ويجب إرفاق الصور الجوية والفوتوغرافية الحديثة والاحداثيات كل الموجودات التي تم رصدها اثماء الزيارة الميدانية" sqref="B47:B48" xr:uid="{B8FF97B2-5D2C-4513-8A56-1B752CD18124}"/>
    <dataValidation allowBlank="1" showInputMessage="1" showErrorMessage="1" promptTitle="تحديد الإختيار المناسب" prompt="تحديد هذا البند بناء على زيارة الموقع داخل حدود الرخصة المستهدفة، يجب إرفاق الصور الجوية والفوتوغرافية الحديثة والاحداثيات الجيوغرافية المتعلقة بالموجودات التي تم رصدها اثناء الزيارة الميدانية" sqref="B49:B60" xr:uid="{9614DE5E-7D32-49FF-8F8D-11A7B328453D}"/>
    <dataValidation allowBlank="1" showInputMessage="1" showErrorMessage="1" promptTitle="التقرير الميداني لزبارة الموقع" prompt="تحميل التقرير الميداني بناء لزيارة الموقع المستهدف وإرفاق جميع الصور الجوية والفوتوغرافية والاحداثيات الجيوغرافية وتقديم ملخص عن الموجودات التي تم رصدها اثناء الزيارة الميدانية (ليس المطلوب الخوض في الملاحظات الجيولوجيةـ فهناك تقرير فني مطلوب تقديمه)" sqref="H47:H48" xr:uid="{9215E15E-9052-412F-AE2E-C1E34458D0F2}"/>
    <dataValidation allowBlank="1" showInputMessage="1" showErrorMessage="1" promptTitle=" التبرير الفني" prompt="تقديم تقرير فني جيولوجي يوضح المبررات الجيولوجية لإختيار الموقع المستهدف ويجب تقديم جميع التقارير والمستندات المقدمة على مطبوعات الشركة المعتمدة" sqref="B23:B24 C24" xr:uid="{83F70D7F-3022-46D4-8754-369B78BB71F5}"/>
    <dataValidation allowBlank="1" showInputMessage="1" showErrorMessage="1" promptTitle="تعهد مقدم الطلب" prompt="تعهد مقدم الطلب بالإلتزام بالمعلومات الواردة في هذا النموذج وكل ما جاء في هذا البند." sqref="B356" xr:uid="{BA3F906B-AB4C-42FD-96E7-9A87D61BE85A}"/>
    <dataValidation type="whole" operator="greaterThan" allowBlank="1" showInputMessage="1" showErrorMessage="1" errorTitle="تنبيه" error="هنا فقط لإدخال أرقام ولبس حروف" sqref="C114:C118 C123:C127 C283:E286" xr:uid="{4FA0149F-90E5-4480-AF63-D407E3204E81}">
      <formula1>0</formula1>
    </dataValidation>
    <dataValidation type="whole" operator="greaterThan" allowBlank="1" showInputMessage="1" showErrorMessage="1" errorTitle="تنبيه" error="هنا فقط لإدخال أرقام وليس حروف" sqref="E96:E98 E225:E227 E88:E90 E92:E94 E100:E102 E241:E243 E253:E255 E257:E259 E261:E263 E249:E251 E265:E267 E229:E231 E233:E235 E237:E239 E104:E106" xr:uid="{B35F98C3-8800-4DFB-9A2A-A7BB8E569CAC}">
      <formula1>0</formula1>
    </dataValidation>
    <dataValidation type="whole" operator="greaterThan" allowBlank="1" showInputMessage="1" showErrorMessage="1" errorTitle="تنبيه" error="إدخال العدد المناسب للعناصر الكيميائية بالأرقام، وليس حروف، يجب الإستعانة بالمختصين في هذا الشأن" sqref="D177:D179 D181:D183 D185:D187 D189:D191 D193:D195" xr:uid="{BB19649D-6B37-43F2-ABD6-678110DB2656}">
      <formula1>0</formula1>
    </dataValidation>
    <dataValidation type="whole" operator="greaterThan" allowBlank="1" showInputMessage="1" showErrorMessage="1" errorTitle="تنبيه" error="إدخال أرقام فقط ولبس حروف" sqref="F189:F191 F193:F195 F185:F187 F181:F183 F177:F179" xr:uid="{52794600-BA47-4F48-8AD3-992D8C50CBCC}">
      <formula1>0</formula1>
    </dataValidation>
    <dataValidation allowBlank="1" showInputMessage="1" showErrorMessage="1" promptTitle="التكلفة الإجمالية" prompt="التكلفة الإجمالية = عدد الأحواض الإستكشافية X التكلفة للمنر الطولى الواحد X طول الجوض الإستكشافي بالمتر الطولي. (يوجد معادلة يتم من خلاها حساب المجموع تلقائيا)." sqref="F122" xr:uid="{C917DA97-8628-41E8-9612-6BE1C363A0E0}"/>
    <dataValidation allowBlank="1" showInputMessage="1" showErrorMessage="1" promptTitle="التكلفة الإجمالية" prompt="التكلفة الإجمالية = عدد الخنادق X التكلفة للمنر الطولى الواحد X طول الخندق الإستكشافي بالمتر الطولي. (يوجد معادلة يتم من خلاها حساب المجموع تلقائيا)." sqref="F113" xr:uid="{A3AB8767-32E4-44B6-A66D-3B95B53277BD}"/>
    <dataValidation allowBlank="1" showInputMessage="1" showErrorMessage="1" promptTitle="التكلفة الإجمالية" prompt="التكلفة الإجمالية = عدد الحفر X التكلفة للمنر الطولى الواحد X عمق الحفرة بالمتر الطولي. (يوجد معادلة يتم من خلاها حساب المجموع تلقائيا)." sqref="F131 F149 F158 F167 F140" xr:uid="{23391B3A-1F59-4C73-AA52-78B06294FDA9}"/>
    <dataValidation allowBlank="1" showInputMessage="1" showErrorMessage="1" promptTitle="التكلفة الإجمالية" prompt="التكلفة الإجمالية تتضمن تكلفة العينة الواحدة لتحليل جميع العناصر الكيميائية المطلوبة بناء على التكلفة المقدمة من المختبرات المعروفة والمتخصصة في هذا المجال، مضروبا في عدد العينات." sqref="G176" xr:uid="{DAB2AD65-DFD7-4B2E-8A12-7B048BAFE5D9}"/>
    <dataValidation allowBlank="1" showInputMessage="1" showErrorMessage="1" promptTitle="عدد العينات" prompt="غدد العينات التي يتم نجميعها وأخذها من موقع الرخصة المطلوبة من جميع أنواع  أعمال الحفر المختلفة أو من المسح الجيوكيميائي من خلال أخذ العينات السطحية لإجراء التحاليل المطلوبة لكل عينة (العينة قد تكون مجمعة لكل متر  أو لكل مثرين أو أقل أو أكثر حسب وضع الخام" sqref="F176" xr:uid="{5B041E7C-8695-4F38-BDD4-6E3BD2DEB65C}"/>
    <dataValidation allowBlank="1" showInputMessage="1" showErrorMessage="1" promptTitle="التكلفة للعينة الواحدة" prompt="تكلفة العينة الواحدة تشمل جميع تحاليل العناصر الجيوكيميائية المراد إجراؤها للعينة الواحدة من الخام و الصخور الحاضنة له لمعرفة درجة التركيز للخام أو وجود معادن أخرى ذات قيمة إقتصادية يمكن الإستفادة منها وإستغلالها كمعدن ثانوي بلإضافة للمعدن/الخام الرئيسي" sqref="E176" xr:uid="{DF3B0070-FA14-4AB9-8089-8DB25F8E5EA0}"/>
    <dataValidation allowBlank="1" showInputMessage="1" showErrorMessage="1" promptTitle="عدد العناصر الكيميائية" prompt="للتعريف بعدد العناصر المراد إجراؤها للعينة الواخدة. ويمكن التواصل مع المختبرات المتخصصة والمعتمدة في هذا المجال لأخذ التسعيرات المحددة لنوعية التحليل المطلوبة مثل تحاليل الإكاسيد العامة فإن عدد الغناصر مححدة وتكلفة إجراء التحليل محددة لدى تلك المختبرات" sqref="D176" xr:uid="{7F374C62-79C1-44F4-B1B3-36AAECEE77F4}"/>
    <dataValidation allowBlank="1" showInputMessage="1" showErrorMessage="1" promptTitle="نوع التحاليل الجيوكيميائية" prompt="الإختبار من القائمة المنسدلة أي نوع من أنواع التحاليل الجيوكيميائية المعروفة لنوعية الخام/المعدن المستهدف." sqref="C176" xr:uid="{8D4808DB-BFAA-440C-BD41-B9711E1B737A}"/>
    <dataValidation allowBlank="1" showInputMessage="1" showErrorMessage="1" promptTitle="التكلفة الإجمالية" prompt="التكلفة الإجمالية = عدد الوحدات X اعدد الوحدات المطلوبة (إن كانت خرائط أو دراسات سابقة أو صور جوية أو غير ذلك من البيانات المطلوبة للبدء لعمل الدراسات الأولية)." sqref="F87" xr:uid="{3B5CE4B8-8E16-4386-A5CC-84CCF996F20E}"/>
    <dataValidation allowBlank="1" showInputMessage="1" showErrorMessage="1" promptTitle="نوع البيانات" prompt="الإختيار من القائمة" sqref="C87" xr:uid="{221CFAE4-6603-46E2-909D-F03A933782CB}"/>
    <dataValidation allowBlank="1" showInputMessage="1" showErrorMessage="1" promptTitle="عدد الخنادق" prompt="تحديد عدد الخنادق (بالأرقام) بواسطة الجيولوجي المختص لدى الشركة، لإستكمال الدراسات الجيولوجية وأخذ العينات لإجراء التحاليل الجيوكيميائية والفيزيائية _x000a_(الأخذ في الإعتبار تحديد الإحداثيات للخنادق وأماكن أخذ العينات والصور الفوتوغرافية لجميع الأعمال الحقلية)" sqref="C113" xr:uid="{032D51EB-3F39-4543-A5ED-59E6C359365A}"/>
    <dataValidation allowBlank="1" showInputMessage="1" showErrorMessage="1" promptTitle="عدد الأحواض" prompt="تحديد عدد الأحواض (بالأرقام) بواسطة الجيولوجي المختص لدى الشركة، لإستكمال الدراسات الجيولوجية وأخذ العينات لإجراء التحاليل الجيوكيميائية والفيزيائية _x000a_(الأخذ في الإعتبار تحديد الإحداثيات للأحواض وأماكن أخذ العينات والصور الفوتوغرافية لجميع الأعمال الحقلية)" sqref="C122" xr:uid="{8405C35D-5B01-4528-AE4D-44E41E011305}"/>
    <dataValidation allowBlank="1" showInputMessage="1" showErrorMessage="1" promptTitle="عدد الجفر" prompt="تحديد عدد الجفر (بالأرقام) بواسطة الجيولوجي المختص لدى الشركة، لإستكمال الدراسات الجيولوجية وأخذ العينات لإجراء التحاليل الجيوكيميائية والفيزيائية _x000a_(الأخذ في الإعتبار تحديد الإحداثيات للحفر وأماكن أخذ العينات والصور الفوتوغرافية لجميع الأعمال الحقلية)" sqref="C131" xr:uid="{F10495E8-C2FB-420C-BB34-B88049C28ED8}"/>
    <dataValidation allowBlank="1" showInputMessage="1" showErrorMessage="1" promptTitle="عدد الحفر" prompt="تحديد عدد الجفر (بالأرقام) بواسطة الجيولوجي المختص لدى الشركة، لإستكمال الدراسات الجيولوجية وأخذ العينات لإجراء التحاليل الجيوكيميائية والفيزيائية _x000a_(الأخذ في الإعتبار تحديد الإحداثيات للحفر وأماكن أخذ العينات والصور الفوتوغرافية لجميع الأعمال الحقلية)" sqref="C140 C149" xr:uid="{8A373673-EC40-439C-8A21-F8F634809B93}"/>
    <dataValidation allowBlank="1" showInputMessage="1" showErrorMessage="1" promptTitle="عدد الحفر" prompt="تحديد عدد الجفر (بالأرقام) بواسطة الجيولوجي المختص لدى الشركة، لإستكمال الدراسات الجيوتقنية وأخذ العينات لإجراء الإختبارات المعملية والجيوتقنية_x000a_(الأخذ في الإعتبار تحديد الإحداثيات للحفر وأماكن أخذ العينات والصور الفوتوغرافية لجميع الأعمال الحقلية)" sqref="C158" xr:uid="{DE49FB15-2CEE-47D9-B8A2-FAB801014474}"/>
    <dataValidation allowBlank="1" showInputMessage="1" showErrorMessage="1" prompt="تحديد عدد الجفر (بالأرقام) بواسطة الجيولوجي المختص لدى الشركة، لإستكمال الدراسات الهيدرولوجية وأخذ العينات لإجراء الإختبارات والتحاليل اللازمة لذلك._x000a_(الأخذ في الإعتبار تحديد الإحداثيات للحفر وأماكن أخذ العينات والصور الفوتوغرافية لجميع الأعمال الحقلية)" sqref="C167" xr:uid="{C972D07C-D2AE-48A4-981F-7E2FA6C76092}"/>
    <dataValidation allowBlank="1" showInputMessage="1" showErrorMessage="1" promptTitle="طرق المسح الجيوفيزيائي" prompt="لإختبار من القائمة المنسدلة أو إضافة أي نوع من أنواع الطرق الجيوفيزيائية المعروفة لنوعية الخام/المعدن المستهدف." sqref="C200" xr:uid="{468851EB-CB4C-48B1-B8D8-3073D9158D24}"/>
    <dataValidation allowBlank="1" showInputMessage="1" showErrorMessage="1" promptTitle="نوع التحاليل الفيزيائية" prompt="إختبار من القائمة المنسدلة أي نوع من أنواع الطرق الفيزيائية المعروفة لنوعية الخام/المعدن المستهدف." sqref="C224" xr:uid="{61654B33-D068-4A7C-B643-65E19D06E37C}"/>
    <dataValidation allowBlank="1" showInputMessage="1" showErrorMessage="1" promptTitle="نوع الدراسات الفنية" prompt="إختبار من القائمة المنسدلة أي نوع من الدراسات الفنية المعروفة لنوعية الخام/المعدن المستهدف." sqref="C248" xr:uid="{E1772F89-22A5-4886-8A58-F629B00EF1B4}"/>
    <dataValidation allowBlank="1" showInputMessage="1" showErrorMessage="1" promptTitle="التكلفة الإجمالية" prompt="التكلفة الإجمالية لتكلفة المسح الجيوفيزيائي حسب الطريقة المطلوبة تتضمن تحديد المساحة المستهدفة لإجراء أعمال المسح الجيوفيزيائي فيها وتخدد بالكيلومتر المربع X تكلفة الطريقة المحددة للمسح الجيوفيزيائي للكيلومتر المربع بناء على سعر السوق من الشركات المتخصصة " sqref="G200" xr:uid="{3DE22844-C6CE-41EB-9B0B-5F448F79CFF9}"/>
    <dataValidation allowBlank="1" showInputMessage="1" showErrorMessage="1" promptTitle="تكلفة المسح الجيوفيزيائي" prompt="إدخال تكلقة المسح الجيوفيزيائي للمساحة المستهدفة حسب سعر السوق في هذا الخصوص (وتكون تكلفة المسح الجيوفيزيائي للكيلومتر المربع) هناك شركات متخخصة للقيام بهذه الأعمال يجب الإستعانة بها للحصول على نتائج صحيحة ودقيقة" sqref="E200" xr:uid="{7B226621-A347-4CDF-86FF-8894394AA26B}"/>
    <dataValidation allowBlank="1" showInputMessage="1" showErrorMessage="1" promptTitle="المساحة المستهدفة (كم2)" prompt="لإدخال المساحة المستهدفة بالكيلومتر المربع (كم2) التي سوف يتم فيها أحد طرق المسح الجيوفيزيائي والتي يتم تحديدها بواسطة المختصين في هذا المجال من خلال المعلومات والبيانات الجيولوجية ونتائج الأعمال الحقلية الأولية والسابقة داخل حدود الرخصة." sqref="D200" xr:uid="{725B4913-2A0A-4DF7-BD67-C8BA4B7F0F7F}"/>
    <dataValidation allowBlank="1" showInputMessage="1" showErrorMessage="1" promptTitle="أطوال الخطوط" prompt="تحديد متوسط أطوال الخطوط التي سوف يتم من خلالها إجراء المسح الجيوفيزيائي بناء على المساحة المستهدفة (أطوال الخطوط نكون بالكيلومتر الطولي)" sqref="F200" xr:uid="{1AE983A7-E021-4A0E-BB32-828A2BD566F1}"/>
    <dataValidation allowBlank="1" showInputMessage="1" showErrorMessage="1" promptTitle="تكلفة الحفر للمتر" prompt="يتم تحديد تكلفة الحقر للمتر الطولي للعمق المستهدف من خلال أخذ الإسعار من الشركات المتخصصة في هذا النوع من أعمال الحفر (السعر للمتر يكون شامل جميع التكاليف والتي قد تتضمن تكاليف نقل معدة الحفر من وإلى الموقع وتسوية الموقع وعمل الطرق لأماكن الحفر وغير ذلك. " sqref="D167 D158 D131 D140 D149" xr:uid="{7B7516BA-9415-4E37-A65B-8D762B9A89A5}"/>
    <dataValidation allowBlank="1" showInputMessage="1" showErrorMessage="1" promptTitle="الحد الأدنى للإنفاق السنوي" prompt="حسب مساحة الرخصة المطلوبة لإجراء عمليات الكشف فيها وبناء على ملحق (6) فى اللائحة التنفيذية يتم من خلال معادلة حسابية حساب الحد الأدني للإنفاق السنوي " sqref="C290" xr:uid="{052430FC-F359-4A2E-A1A3-508E088DB177}"/>
    <dataValidation allowBlank="1" showInputMessage="1" showErrorMessage="1" promptTitle=" مجموع التكاليف الفعلية السنوية" prompt="يتم حسابها تلقائيا من خلال معادلة حسابية لجمع جميع تكاليف لأعمال الكشف الحقلية والتحالليل ولإختبارات والراسات التي سيتم تنفيذها سنويا خلال مدة الكشف للرخصة المستهدفة" sqref="D290" xr:uid="{5E7744D4-D43D-4A5D-B5F6-73BDAF4ACDA4}"/>
    <dataValidation allowBlank="1" showInputMessage="1" showErrorMessage="1" promptTitle="فرق التكلفة" prompt="يجب أن تكون تكلفة أعمال الكشف السنوية أعلى من الحد الأدنى للإنفاق السنوي ليتم قبول الطلب بناء على اللائحة التنفيذية، ففي حال كان الفرق يالسالب لأحد السنين فإنه يجب زيادة التكاليف الفعلية في برنامج العمل للكشف لتلك السنةن ليتم قبول الطلب." sqref="E290" xr:uid="{5CE28206-8CF9-4BD7-8947-3C269284D080}"/>
    <dataValidation allowBlank="1" showInputMessage="1" showErrorMessage="1" errorTitle="فرق التكلفة" error="معادلة لحساب فرق التكلفة السنوي بين التكلفة الفعلية لأعمال الكشف للسنة والحد الأدني للإنفاق للسنة بناء على اللائحة التنفيذية - ملحق (6)" sqref="E291:E295" xr:uid="{10D74DF7-EC44-4862-929B-AD77D441DD1A}"/>
    <dataValidation allowBlank="1" showInputMessage="1" showErrorMessage="1" errorTitle="مجموع التكاليف الفعلية السنوية" error="معادلة حسابية لجمع جميع التكاليف الفعلية السنوية لأعمال الكشف لكل سنة" sqref="D291:D295" xr:uid="{C59579D1-4CD1-4491-A872-57DB6403E429}"/>
    <dataValidation allowBlank="1" showInputMessage="1" showErrorMessage="1" errorTitle="الحد الأدنى للإنفاق السنوي" error=" معادلة حسابية لحساب الحد الأدنى للإنفاق السنوى بناء على ملحق (6) من اللائحة التنفيذية" sqref="C291:C295" xr:uid="{98189D4C-A0DA-496D-A840-E85E8D7713B4}"/>
    <dataValidation allowBlank="1" showInputMessage="1" showErrorMessage="1" errorTitle="تنبيه" error="معادلة لحساب الأجور السطحية بناء على مساحة رخصة الكشف المطلوبة والتكاليف المحددة  وفق ملحق رقم (5) من اللائحة التنفيذية للكيلومتر مربع أو جزء منه" sqref="F282:F286" xr:uid="{D3528F86-8E1C-4D2E-B235-33E0907CCDDA}"/>
    <dataValidation allowBlank="1" showInputMessage="1" showErrorMessage="1" promptTitle="التكلفة الإجمالية" prompt="مجموع المصاريف الأخرى (الإدارية+الرواتب والأجور والبدلات+ الإستشارات + الأجور السطحية) لكل سنة بالريال السعودي" sqref="G281" xr:uid="{93984149-EDEF-46A1-A807-B19E42AE5BAB}"/>
    <dataValidation allowBlank="1" showInputMessage="1" showErrorMessage="1" promptTitle="الأجور السطحية" prompt="تكاليف الأجور السطحية لكل سنة بناء اللائحة التنفيذية - ملحق رقم (5) ومساحة رخصة الكشف المطلوبة، علما أن السنة الأولى لا يتم فيها حساب الأجور السطحية لذا دائما وفي جميع الأحوال تظهر التكاليف في السنة الأولى صفر." sqref="F281" xr:uid="{5A1A33EE-0B54-451E-BFC4-22CB2BD74ACE}"/>
    <dataValidation allowBlank="1" showInputMessage="1" showErrorMessage="1" promptTitle="تكاليف الإستشارات" prompt="يتم تقدير تكاليف الإستشارات (إن وجد) وتكون بالإستعانة بمستشاريين فنيين أو شركات إستشارية متخصصة في مجال الإستكشاف التعديني في عدة تخصصات مثل الجيولوجيا والتعدين والجيوفيزياء والجيوكيمياء والدارسات الفنية والجدوى الإقتصادية" sqref="E281" xr:uid="{E056567F-2B88-4682-B22D-2D350A5046EB}"/>
    <dataValidation allowBlank="1" showInputMessage="1" showErrorMessage="1" errorTitle="تكاليف الرواتب والأجور والبدلات" error="يتم تقدير رواتب وأجور العاملين في أعمال الكشف الحقلية والمكتيبة السنوية لتنفيذ برنامج العمل لرخصة الكشف المطلوبة." sqref="D281" xr:uid="{D829B61E-6B56-4BB4-ADDF-FF4127DD6CAB}"/>
    <dataValidation allowBlank="1" showInputMessage="1" showErrorMessage="1" promptTitle="المصاريف الإدارية" prompt="تقدير المصاريف الإدارية السنوية لإدارة أعمال الكشف خلال مدة الرخصة المطلوبة" sqref="C281" xr:uid="{3C98CC15-D054-47A9-97C1-7413048E9FEA}"/>
    <dataValidation allowBlank="1" showInputMessage="1" showErrorMessage="1" promptTitle="نعهد مقدم الطلب" prompt="يجب على مقدم الطلب التحديد بالموافقة على البنود المحددة في التعهد ليتم قبول الطلب." sqref="B355:C355" xr:uid="{3A54F8B1-7694-4758-9200-D2C1A2C15A4B}"/>
    <dataValidation allowBlank="1" showInputMessage="1" showErrorMessage="1" promptTitle="تكلفة إعادة التأهيل" prompt="تقدير التكاليف المتعلقة بأعمال إعادة التأهيل داخل حدود رخصة الكشف وقد تتضمن التكاليف ردم الخنادق بعد عمل الدراسات الجيولوجية اللازمة وأخذ العينات وتسوية الطرق والمنطفة وردم الحفر ووضع العلامات التحذيربة واللوحات الإرشادية وغير ذلك لتفادي وقوع الحو ادث." sqref="C272" xr:uid="{10ED82B1-090A-4FF5-9206-A7AF3E3C554D}"/>
    <dataValidation allowBlank="1" showInputMessage="1" showErrorMessage="1" promptTitle="تكاليف إعادة التأهيل" prompt="تقدير التكاليف السنوية لأعمال إعادة التأهيل خلال مدة الكشف المطلوبة ويجب أن تكون التكاليف السنوية مرتبطة باأعمال الكشف داخل حدود الرخصة المطلوبة وسوف يتم رد الطلب في حال عدم إستكمالها" sqref="B271:C271" xr:uid="{58D8CDD6-FFA3-4467-9389-7C05F754124C}"/>
    <dataValidation allowBlank="1" showInputMessage="1" showErrorMessage="1" promptTitle="تكلفة الدراسات الفنية" prompt="تقدير تكاليف الدراسات الفنية والتي تتضمن الدراسات الجيولوجية وحساب الموارد والإجتياطات التعدينية ودراسات الجدوى الإقتصادية وغير ذلك، والتي سوف يتم تنفيذها خلال مدة الكشف لرخصة المطلوبة" sqref="D248" xr:uid="{851163C2-10EB-47EB-AEBD-01A7F7631676}"/>
    <dataValidation allowBlank="1" showInputMessage="1" showErrorMessage="1" promptTitle="عدد الدراسات" prompt="تحديد عدد الدراسات الفنية المراد تنفيذها خلال مدة الكشف للرخصة المطلوبة" sqref="E248" xr:uid="{6E0ADD94-6D3B-464D-A583-A0BFC00BB2A7}"/>
    <dataValidation allowBlank="1" showInputMessage="1" showErrorMessage="1" errorTitle="تنبيه" error="معادلة لحساب مجموع المصاريف الأخرى (الإدارية+الرواتب والأجور والبدلات+ الإستشارات + الأجور السطحية)" sqref="G282:G286" xr:uid="{B20494F7-BACF-4844-8386-D98DB71FAC4A}"/>
    <dataValidation allowBlank="1" showInputMessage="1" showErrorMessage="1" promptTitle="التكاليف الإجمالية" prompt="التكاليف الإجمالية لتكاليف الدراسات التي سوف يتم تنفيذها خلال مدة الكشف وتكون كالتالي: تكلفة الدراسة X عدد الدراسات الفنية للفترة المحددة " sqref="F248" xr:uid="{2B5BB369-6982-41F3-BA51-A2853EDB8E03}"/>
    <dataValidation allowBlank="1" showInputMessage="1" showErrorMessage="1" errorTitle="تنبيه" error="معادلة لحساب تكاليف الدراسات الفنية (تحسب تلقائيا)" sqref="F253:F255 F257:F259 F261:F263 F265:F267 F249:F251" xr:uid="{DBD698A3-92D8-45AB-8FA8-145C0A29F812}"/>
    <dataValidation allowBlank="1" showInputMessage="1" showErrorMessage="1" errorTitle="تنبيه" error="معادلة لحساب تكاليف إجراء تحاليل المختبرات المعملية الفيزيائية (تحسب تلقائيا = تكلفة تحليل الفيزيائي للعينة الواحدة بالريال السعودي X عدد العينات)" sqref="F241:F243 F229:F231 F233:F235 F225:F227 F237:F239" xr:uid="{69FEF819-A875-4588-BA58-A9571D7B6230}"/>
    <dataValidation allowBlank="1" showInputMessage="1" showErrorMessage="1" promptTitle="التكلفة الإجمالية" prompt="تكاليف إجراء تحاليل المختبرات المعملية الفيزيائية (تحسب تلقائيا = تكلفة تحليل الفيزيائي للعينة الواحدة بالريال السعودي X عدد العينات المطلوب تنفيذها خلال المدة المحددة)" sqref="F224" xr:uid="{5392681A-9CFA-4845-B62D-4FE5E1D946FC}"/>
    <dataValidation allowBlank="1" showInputMessage="1" showErrorMessage="1" promptTitle="التكلفة للعينة الواحدة" prompt="إدخال تكلقة التحليل الفيزيائي للعينة الواحدة بالأرقام ولبس حروف حسب سعر السوق في هذا الخصوص." sqref="D224" xr:uid="{32F549BC-C67D-4AB4-B977-7ABCE3DD93EC}"/>
    <dataValidation allowBlank="1" showInputMessage="1" showErrorMessage="1" promptTitle="عدد العينات" prompt="تقدير عدد العينات التي سوف يتم إجراء الإختبارات الفيزيائية لها خلال الفترة المحدد لموقع رخصة الكشف المطلوبة." sqref="E224" xr:uid="{94669BA0-3BC5-4135-9C38-FE6EC7FFB75C}"/>
    <dataValidation allowBlank="1" showInputMessage="1" showErrorMessage="1" errorTitle="تنبيه" error="معادلة لحساب تكاليف أعمال المسح الجيوفيزيائي (تحسب تلقائيا)" sqref="G201:G220" xr:uid="{6EE02354-A9B2-490F-BE4C-C4E8F0DED503}"/>
    <dataValidation allowBlank="1" showInputMessage="1" showErrorMessage="1" errorTitle="تنبيه" error="معادلة لحساب تكاليف أعمال التحاليل والمسح الجيوكيميائي (تحسب تلقائيا)" sqref="G177:G196" xr:uid="{53D8A00B-8F07-4C6E-976D-D2EB93285DB3}"/>
    <dataValidation allowBlank="1" showInputMessage="1" showErrorMessage="1" errorTitle="تنبيه" error="معادلة لحساب تكاليف أعمال الحفر المستهدفة (تحسب تلقائيا)" sqref="F159:F163 F150:F154 F141:F145 F132:F136 F123:F127 F114:F118" xr:uid="{9A4490B5-515D-4403-A5B3-CAEEBDDA6D28}"/>
    <dataValidation allowBlank="1" showInputMessage="1" showErrorMessage="1" errorTitle="تنبيه" error="معادلة لحساب تكاليف التقارير والخرائط والدراسات الأولية والمكتبية (تحسب تلقائيا)" sqref="F88:F90 F92:F94 F96:F98 F100:F102 F104:F106" xr:uid="{6D91CD80-3548-4A40-9A07-668A1220456A}"/>
    <dataValidation allowBlank="1" showInputMessage="1" showErrorMessage="1" promptTitle="عدد البيانات" prompt="تقدير عدد البيانات التي سوف يتم جمعها من خلال الدراسات الأولية والمكتبية والخرائط الجيولولوجية والطبوغرافية والصور الجوية والبينات والنتائج السابقة داخل حدود الرخصة المطلوبة." sqref="E87" xr:uid="{BAC834C2-1D58-40B4-9167-ED306EE26A3D}"/>
    <dataValidation allowBlank="1" showInputMessage="1" showErrorMessage="1" promptTitle="تكلفة الوحدة" prompt="نقدير تكلفة البيانات المراد جمعها مثل الدراسات الأولية والخرائط الجيولوجية والطبوغرافية والصور الجوية الحديثة لموقع الرخصة المطلوبة ونتائج الأعمال والتحاليل والتقارير السابقة." sqref="D87" xr:uid="{FA31B47F-4679-40DA-ACAD-75A18925002A}"/>
    <dataValidation allowBlank="1" showInputMessage="1" showErrorMessage="1" promptTitle="تكاليف الحفر بالمتر" prompt="تقدير تكاليف أعمال الحفر بالريال للمتر الواحد بناء على سعر السوق من الشركات المتخصصة في هذا المجال، والتي تشمل جميع التكاليف المرتبطة بذلك بما فيها تكاليف نقل المعدات اللازمة للحفر من وإلى موقع رخصة الكشف" sqref="D113 D122" xr:uid="{9C57DF3A-DAD3-4FD8-A264-1DB175B125E4}"/>
    <dataValidation type="whole" operator="greaterThan" allowBlank="1" showInputMessage="1" showErrorMessage="1" promptTitle="طول الخندق" prompt="تقدير متوسط لأطوال الخنادق (بالمتر الطولى لكل خندق) التي سوف يتم تنفيذها داخل حدود رخصة الكشف خلال مدة الرخصة المطلوبة." sqref="E113" xr:uid="{8E633EC3-5DEC-4DDE-B42B-E1A483E76F15}">
      <formula1>0</formula1>
    </dataValidation>
    <dataValidation allowBlank="1" showInputMessage="1" showErrorMessage="1" errorTitle="متوسط أعماق الحفر" error="تقدير الأعماق المستهدفة بالمتر الطولي حسب قدرة المعدة المخصصة لعمليات الكشف ونوعية الخام والمعادن المطلوب الكشف عنها والتي يجب أن يتم مراجعتها من قيل جيولوجي مختص في نوعية الخام المستهدف." promptTitle="طول الحوض الإستكشافي لخام الملح" prompt="تقدير متوسط لأطوال الأحواض المخصصة لخام الملح (بالمتر الطولى لكل حوض) التي سوف يتم تنفيذها داخل حدود رخصة الكشف خلال مدة الرخصة المطلوبة لعمل التجارب وأخذ العينات للتربة والمياه والملح لإجراء التحاليل الجيوكيميائية والفيزيائية المطلوبة." sqref="E122" xr:uid="{B2DA3734-952D-494A-A110-F73C49776176}"/>
    <dataValidation allowBlank="1" showInputMessage="1" showErrorMessage="1" promptTitle="متوسط أعماق الحفر" prompt="تقدير متوسط لأعمال الحفر بالمتر الطولي بناء على قدرة المعدة ونوعية الخام والمعادن المطلوبة للكشف عنها وأن يتم ذلك من خلال جيولوجي مخنص لتحديد أعمال الحفر المناسبة ليتم من خلالها جمع العينات للإجراء التحاليل اللازمة ولعمل الدراسات لحساب الموارد المعدنية" sqref="E131 E140 E149 E158 E167" xr:uid="{DA803D61-8228-414A-A91F-4EACCCCAC47B}"/>
    <dataValidation allowBlank="1" showInputMessage="1" showErrorMessage="1" promptTitle="    نتائج أعمال المسح الميداني" prompt="من خلال الزيارة الميدانية لمقدم طلب رخصة الكشف، يجب إختيار أحد الخيارات (الأول أو الثاني) في حال تواجد أو عدم تواجد  أي من املاك عامة أوخاصة أو أعمال تعدينية داخل حدود أحداثيات موقع الرخصة المطلوبة, وتقديم تقرير مفصل ومصور عن الزيارة الميدانية." sqref="C46:F46" xr:uid="{8C98C3BE-49E1-4365-A377-6C216AAB4DE2}"/>
    <dataValidation type="whole" operator="greaterThan" allowBlank="1" showInputMessage="1" showErrorMessage="1" errorTitle="تنبيه" error="هنا فقط لإدخال أرقام ولبس حروف_x000a__x000a_بناء على مساحة الرخصة ونوعية الخام المطلوب يتم تحديد العدد المناسب للحفر لمراحل الإستكشاف الأولية لمعرفة تواجد الخام_x000a__x000a_للمساحات الصغيرة لرخص الكشف، فإن الحد الأدني لعدد الحفر=3 حفر " sqref="C132:C136" xr:uid="{2B43B0DE-1DA2-46C2-808D-080EC1A1FBE8}">
      <formula1>2</formula1>
    </dataValidation>
    <dataValidation type="whole" operator="greaterThan" allowBlank="1" showInputMessage="1" showErrorMessage="1" errorTitle="تنبيه" error="هنا فقط لإدخال أرقام ولبس حروف_x000a__x000a_بناء على مساحة الرخصة ونوعية الخام المطلوب يتم تحديد العدد المناسب للحفر لمراحل الإستكشاف الأولية لمعرفة تواجد الخام_x000a__x000a_للمساحات الصغيرة لرخص الكشف، فإن الحد الأدني لعدد الحفر=4 حفر " sqref="C141:C145 C150:C154" xr:uid="{B78DEE83-CE7C-4E46-9432-3DB454480101}">
      <formula1>3</formula1>
    </dataValidation>
    <dataValidation type="decimal" allowBlank="1" showInputMessage="1" showErrorMessage="1" errorTitle="تنبيه" error="إدخال أرقام فقط وليس جروف ويجب أن تكون المسافة بالكيلو متر مربع (كم2) بالمعني مثلا إذا كانت المساحة 10 كم2 فلا يجب إدخالها بالمتر المربع او غير ذلك، من خلال ذلك يتم حساب الأجور السطحية والحد الأدني للإنفاق السنوي." prompt="على مقدم الطلب التأكد من تسجيل المساحة بالأرقام بالكيلومتر المربع (كم2) حسب المساحة الموجودة على المنصة بعد إدخال الإحداثيات الخاصة بموقع رخصة الكشف المطلوب._x000a_في حال عدم تطابق المساحة مع ما هو موجود في المنصة سوف يتم رد الطلب مباشرة للتعديل. " sqref="G21" xr:uid="{C8E08760-B778-4513-81A3-71CF082D53A1}">
      <formula1>0.01</formula1>
      <formula2>100</formula2>
    </dataValidation>
    <dataValidation allowBlank="1" showInputMessage="1" showErrorMessage="1" promptTitle="إسم موقع الرخصة" prompt="تحديد اسم موقع رخصة الكشف المستهدفة" sqref="C20" xr:uid="{B640D875-5C48-4040-9B7E-621D71ECE18D}"/>
    <dataValidation allowBlank="1" showInputMessage="1" showErrorMessage="1" promptTitle="المنطقة" prompt="إختيار من القائمة المنسدلة المنطقة التي تقع فيها رخصة الكشف المستهدفة" sqref="D20" xr:uid="{8557CD69-73F1-446D-8EE6-A39904DD05EB}"/>
    <dataValidation allowBlank="1" showInputMessage="1" showErrorMessage="1" promptTitle="المحافظة" prompt="تحديد المحافظة التي تقع فيها موقع رخصة الكشف المستهدفة" sqref="E20" xr:uid="{EFC058FD-E4FE-4FB0-BA63-1B935B5C9BEC}"/>
    <dataValidation type="list" allowBlank="1" showInputMessage="1" showErrorMessage="1" errorTitle="تنبيه" error="اٌختيار من القائمة" sqref="D21" xr:uid="{D49CF631-9EE3-4FB6-916A-1BFF00BEBCD5}">
      <formula1>"منطقة الرياض, منطقة مكة المكرمة, منطقة المدينة المنورة, منطقة تبوك, منطقة القصيم, منطقة الحدود الشمالية, منطقة حائل, منطقة عسير, نجران, منطقة جيزان, منطقة الباحة, منطقة الجوف, المنطقة الشرقية"</formula1>
    </dataValidation>
    <dataValidation type="list" allowBlank="1" showInputMessage="1" showErrorMessage="1" errorTitle="تنبيه" error="اٌختيار من القائمة" sqref="F21" xr:uid="{20B8BF74-590C-4775-8802-5C8AA3343CDB}">
      <formula1>"داخل المجمعات التعدينية, خارج المجمعات التعدينية"</formula1>
    </dataValidation>
    <dataValidation allowBlank="1" showInputMessage="1" showErrorMessage="1" promptTitle="موقع الرخصة:" prompt="الاختيار من القائمة" sqref="F20" xr:uid="{DD219D15-ADA9-4179-83E0-32A5A9815580}"/>
    <dataValidation allowBlank="1" showInputMessage="1" showErrorMessage="1" promptTitle="مساحة موقع الرخصة المطلوب" prompt="تحديد المساحة لموقع الرخصة المطلوب، وإدخال جميع البيانات الخاصة بالإحداثيات المطلوبة في المكان المحدد في المنصة كما هو مطلوب_x000a_إدخال أرقام فقط_x000a_في حال تغير المساحة من مقدم الطلب أو الجهة المعنية بمراجعة الطلب، فإنه يتم رد الطلب لتعديل المساحة وبرنامج العمل" sqref="G20" xr:uid="{455E6CAB-BD34-420A-9461-E36E1BEC1722}"/>
    <dataValidation allowBlank="1" showInputMessage="1" showErrorMessage="1" promptTitle="رقم الطلب" prompt="يتم تسجيل رقم الطلب حسب ما هو مسجل في المنصة، وفي عدم تطابق ذلك سيتم رد الطلب مباشرة._x000a_كيفية الحصول على رقم الطلب_x000a_عند التقديم في المنصة: يتم أخذ رقم الطلب وذلك بحفظ الطلب كمسودة، ثم الخروج لكي يتم تسجيل رقم الطلب. " sqref="C18" xr:uid="{D5276A5E-C52D-466E-8C80-47CDEB6A8C73}"/>
    <dataValidation type="whole" operator="greaterThan" allowBlank="1" showInputMessage="1" showErrorMessage="1" errorTitle="تنبيه" error="إدرخال أرقام فقط وليس حروف_x000a_المطلوب إدخال رقم الطلب بناء على الرقم المسجل في المنصة لهذا الطلب." promptTitle="رقم الطلب" prompt="على مقدم الطلب التأكد من إدخال رقم الطلب بناء على الرقم المسجل في المنصة لهذا الطلب._x000a_في حال عدم تطابق رقم الطلب مع ما هو موجود في المنصة سوف يتم رد الطلب مباشرة للتعديل. " sqref="C19" xr:uid="{4456AE33-9DCF-4A39-A812-C8638BC4D30F}">
      <formula1>0</formula1>
    </dataValidation>
    <dataValidation allowBlank="1" showInputMessage="1" showErrorMessage="1" promptTitle="تاريخ تقديم الطلب " prompt="التأكد من تسجيل تاريخ تقديم الطلب بناء على ما هو مسجل في المنصة لهذا الطلب. " sqref="D18" xr:uid="{B3ABFDFE-8424-44C6-B2C2-2334B46B97BE}"/>
    <dataValidation type="custom" operator="greaterThanOrEqual" allowBlank="1" showInputMessage="1" showErrorMessage="1" errorTitle="تنبيه" error="إدخال أرقام فقط _x000a_التأكد من تسجيل تاريخ تقديم الطلب بناء على ما هو مسجل في المنصة لهذا الطلب. _x000a_سيتم رد الطلب في حال عدم اتطابق" promptTitle="تاريخ تقديم الطلب" prompt="على مقدم الطلب التأكد من تسجيل التاريخ عند تقديم الطلب لأول مرة بناء على تاريخ تقديم  الطلب (وقت التسليم المتوقع) فى المنصة. _x000a_في حال عدم تطابق التاريخ مع ما هو موجود في المنصة سوف يتم رد الطلب مباشرة للتعديل. " sqref="D19" xr:uid="{2E3F0788-3E29-4550-AA74-7D0F641BBB29}">
      <formula1>1</formula1>
    </dataValidation>
    <dataValidation allowBlank="1" showInputMessage="1" showErrorMessage="1" promptTitle="تاريخ أخر تحديث" prompt="تحديد المحافظة التي تقع فيها موقع رخصة الكشف المستهدفة" sqref="E18" xr:uid="{D7D1176F-FE91-47EB-B3A4-0FEB473D5B66}"/>
    <dataValidation type="custom" allowBlank="1" showInputMessage="1" showErrorMessage="1" errorTitle="تنبيه " error="إدخال أرقام فقط_x000a_إدخال تاريخ تقديم الطلب بعد المراجعة" promptTitle="تاريخ أخر نحديث" prompt="على مقدم الطلب التأكد من تسجيل التاريخ عند تقديم الطلب بعد أخر تحديث له. _x000a_ملحوظة: فى أول مرة يتم تقديم الطلب، يجب أن بكون تاريخ أخر تحديث متطابق مع تاريخ تقديم الطلب، أما في حال مراجعة الطلب يتم تسجيل التاريخ بناء على تاريخ تقديم الطلب بعد المراجعة." sqref="E19" xr:uid="{C6CAE0B9-A301-44A9-880E-2C43A71F55DC}">
      <formula1>1</formula1>
    </dataValidation>
    <dataValidation allowBlank="1" showInputMessage="1" showErrorMessage="1" promptTitle="الشروط الخاصة بخام رمل السيلكا" prompt="على مقدم الطلب الإلتزام بالتعليمات والشروط المتعلقة بطلبات خام رمل السيلكا عالي النسبة فيما يخص نعبئة نموذج برنامج العمل (خطة الأنفاق) حسب الرابط المرفق." sqref="B84:B85" xr:uid="{FB29D5CB-9471-40E7-BF44-0D5850800BD4}"/>
    <dataValidation allowBlank="1" showInputMessage="1" showErrorMessage="1" promptTitle="مراعاة نوع وفئة الخام والمساحة" prompt="على مقدم الطلب الأخذ في الإعتبار نوع وفئة الخام والمساخة المطلوبة عند تعبئة الحقول والخانات في برنامج العمل بالنسية لعدد الحفر ةأعماقها وعدد العينات وأنواع التحاليل وجميع المدخلات الفنية الأخرى ويجب أن يتم ذلك بواسطة جيولوجي مختص في أعمال الكشف." sqref="B110:F110" xr:uid="{6A0F21DC-7A53-4437-A112-A46BB9ED0C62}"/>
    <dataValidation allowBlank="1" showInputMessage="1" showErrorMessage="1" promptTitle="التعهد" prompt="يجب على مقدم الطلب قراءة بنود التعهد والتحديد بالموافقة على ذلك ليتم قبول الطلب," sqref="C356" xr:uid="{A7079666-F86C-4851-AABE-96A6A79FF023}"/>
    <dataValidation allowBlank="1" showInputMessage="1" showErrorMessage="1" promptTitle="الجدول الزمني لتنفيذ أعمال الكشف" prompt="على مفدم الطلب الإختيار من القائمة لأعمال الكشف الرئسية حسب مدة الرخصة المطلوبة من سنة واحدة الى خمس سنوات ويمكن إختيار ذلك من القائمة، والبداية تكون من تاريخ الحصول على رخصة الكشف المطلوبة." sqref="C298:E298 B298" xr:uid="{C2576969-F12F-49E5-9CE8-9174DDE98902}"/>
    <dataValidation allowBlank="1" showInputMessage="1" showErrorMessage="1" promptTitle="قائمة أعمال الكشف" prompt="الإختيار من القائمة، حسب نوع الخام ومدة رخصة الكشف المطلوبة" sqref="C300:D300" xr:uid="{E6349FAA-053D-4078-9430-8CCF80677A62}"/>
    <dataValidation allowBlank="1" showInputMessage="1" showErrorMessage="1" promptTitle="بداية أعمال الكشف" prompt="على المستثمر تحديد البداية لكل عمل من أعمال الكشف في القائمة، ويكون ذلك إما يتحديد تاريخ محدد أو الربط ببداية أونهاية عمل أخر من أعمال الكشف (حسب ما هو موجود في هذا المثال للجدول أدناه)_x000a_المطلوب إحال التواريخ الخاصة بمشروع الكشف الخاص بالرخصة المطلوبة." sqref="E300" xr:uid="{953B5794-9213-4123-B322-4A284803ACA7}"/>
    <dataValidation allowBlank="1" showInputMessage="1" showErrorMessage="1" promptTitle="نهاية العمل" prompt="تم إنشاء معادلة لحساب تاريخ نهاية العمل بناء على البداية والمدة. فيتم حساب تاريخ نهاية العمل حسب تاريخ البداية + مدة تنفيذ العمل التي يجب تحديدها بناء على الخبرات السابقة لفريق العمل والشركة" sqref="F300" xr:uid="{BAC71186-D21D-4A76-B519-122E2FBE6BB9}"/>
    <dataValidation allowBlank="1" showInputMessage="1" showErrorMessage="1" promptTitle="مدة تنفيذ العمل (أيام)" prompt="يجب على مقدم الطلب تقدير وإدخال الأيام المطلوبة لتنفيذ أي عمل من القائمة لأعمال الكشف وذلك بناء على خبرة فريق العمل من الجيولوجيين والعاملين في الشركة" sqref="G300" xr:uid="{D8A5C4F3-2836-4393-BB32-9F43354F2382}"/>
    <dataValidation type="whole" operator="greaterThanOrEqual" allowBlank="1" showInputMessage="1" showErrorMessage="1" errorTitle="تنبيه" error="إدخال أرقام بالمدد المطلوبة لتنفيذ أعمال الكشف المحدد في القائمة" sqref="G301:G353" xr:uid="{308770F4-ABEC-48BF-A0D4-3D8AB1E4D04A}">
      <formula1>0</formula1>
    </dataValidation>
    <dataValidation type="date" operator="greaterThan" allowBlank="1" showInputMessage="1" showErrorMessage="1" errorTitle="تنبيه" error="يوجد معادلة حسابية لتقدير تاريخ نهاية العمل المحدد" sqref="F301:F353" xr:uid="{958CA865-49F8-4D93-B4DD-635A77741EB2}">
      <formula1>45658</formula1>
    </dataValidation>
    <dataValidation type="date" operator="greaterThanOrEqual" allowBlank="1" showInputMessage="1" showErrorMessage="1" errorTitle="تنبيه" error="إدخال مباشر لتاريخ بدية العمل بالأرقام  بناء على أو ربطه ببداية أو نهاية عمل أخر." sqref="E301" xr:uid="{9E67B8BF-9923-4E2C-9001-18F9C779DB4C}">
      <formula1>45292</formula1>
    </dataValidation>
    <dataValidation type="decimal" operator="greaterThan" allowBlank="1" showInputMessage="1" showErrorMessage="1" errorTitle="تنبيه" error="هنا فقط لإدخال أرقام (التكلفة بالريال) وليس حروف" sqref="D88:D90 D92:D94 D96:D98 D100:D102 D104:D106 D249:D251 D253:D255 D257:D259 D261:D263 D265:D267" xr:uid="{E2EC6525-4F6B-462B-99B4-3676450A7D40}">
      <formula1>0</formula1>
    </dataValidation>
    <dataValidation type="decimal" operator="greaterThan" allowBlank="1" showInputMessage="1" showErrorMessage="1" errorTitle="تنبيه" error="هنا فقط لإدخال أرقام ولبس حروف_x000a_(التكلفة بالريال للمتر) لكل خندق" sqref="D114:D118" xr:uid="{AED83A34-A1D1-4310-87CD-217DB1A45D37}">
      <formula1>0</formula1>
    </dataValidation>
    <dataValidation type="decimal" operator="greaterThan" allowBlank="1" showInputMessage="1" showErrorMessage="1" errorTitle="تنبيه" error="هنا فقط لإدخال أرقام ولبس حروف" sqref="E114:E118 E123:E127 C273:C277 C282:E282" xr:uid="{54DDC341-466C-41CD-800D-65A956AA70DB}">
      <formula1>0</formula1>
    </dataValidation>
    <dataValidation type="decimal" operator="greaterThan" allowBlank="1" showInputMessage="1" showErrorMessage="1" errorTitle="تنبيه" error="هنا فقط لإدخال أرقام ولبس حروف_x000a_(التكلفة بالريال للمتر) لكل حوض" sqref="D123:D127" xr:uid="{EFB95120-5DE9-4206-87CC-81DB23DBB976}">
      <formula1>0</formula1>
    </dataValidation>
    <dataValidation type="decimal" allowBlank="1" showInputMessage="1" showErrorMessage="1" errorTitle="تنبيه" error="فقط لإدخال أرقام ولبس حروف_x000a_(التكلفة بالريال للمتر)_x000a_مع مراعاة تكلفة الحفر شامل التكاليف الأخرى في التكلفة المدخلة _x000a_التكاليف بناء على متوسط سعر السوق في حدود  (الأدني = 80 ريال - الأعلى = 200 ريال)_x000a_قد تختلف الأسعار حسب الأعماق" sqref="D132:D136" xr:uid="{2756D914-4063-4CC7-B73B-CC6F2A8F5B01}">
      <formula1>80</formula1>
      <formula2>200</formula2>
    </dataValidation>
    <dataValidation type="decimal" allowBlank="1" showInputMessage="1" showErrorMessage="1" errorTitle="تنبيه" error="إدخال أرقام فقط_x000a_مع مراعاة الأعماق المناسبة لنوعية الحفر المستهدفة ومعدات الحفر المخصصة لذلك أعماق الحفر بالمتر ما بين (الأدني = 3م  - الأقصي = 50م) يجب ان يتابع الجيولوجي أعمال الحفر ليتأكدأن الحفر تجاوز سماكة الخام المستهدف." sqref="E132:E136" xr:uid="{25FD44F2-A5B1-4F7A-8329-152F686EEBD2}">
      <formula1>3</formula1>
      <formula2>50</formula2>
    </dataValidation>
    <dataValidation type="decimal" allowBlank="1" showInputMessage="1" showErrorMessage="1" errorTitle="تنبيه" error="فقط لإدخال أرقام ولبس حروف_x000a_(التكلفة بالريال للمتر)_x000a_مع مراعاة تكلفة الحفر شامل التكاليف الأخرى في التكلفة المدخلة _x000a_التكاليف بناء على متوسط سعر السوق في حدود  (الأدني = 120 ريال - الأعلى = 350 ريال)_x000a_قد تختلف الأسعار حسب الأعماق" sqref="D141:D145" xr:uid="{2A37E260-4D38-4EE6-BD44-B736FD8A3773}">
      <formula1>120</formula1>
      <formula2>350</formula2>
    </dataValidation>
    <dataValidation type="decimal" allowBlank="1" showInputMessage="1" showErrorMessage="1" errorTitle="تنبيه" error="إدخال أرقام فقط_x000a_مع مراعاة الأعماق المناسبة لنوعية الحفر المستهدفة ومعدات الحفر المخصصة لذلك أعماق الحفر بالمتر ما بين (الأدني=12م -الأقصى= 300م) يجب أن يتابع الجيولوجي أعمال الحفر ليتأكد أن الحفر تجاوز سماكة الخام المستهدف" sqref="E141:E145" xr:uid="{B244C77B-ADA7-4372-B3ED-292833D7EB95}">
      <formula1>12</formula1>
      <formula2>300</formula2>
    </dataValidation>
    <dataValidation type="decimal" allowBlank="1" showInputMessage="1" showErrorMessage="1" errorTitle="تنبيه" error="إدخال أرقام فقط_x000a_مع مراعاة الأعماق المناسبة لنوعية الحفر المستهدفة ومعدات الحفر المخصصة لذلك أعماق الحفر بالمتر ما بين (الأدني=20م -الأقصى= 1,000) يجب أن يتابع الجيولوجي أعمال الحفر ليتأكد أن الحفر تجاوز سماكة الخام المستهدف" sqref="E150:E154" xr:uid="{4906A3F0-CECF-41D2-97D0-32E9C3E54ED5}">
      <formula1>20</formula1>
      <formula2>1000</formula2>
    </dataValidation>
    <dataValidation type="decimal" allowBlank="1" showInputMessage="1" showErrorMessage="1" errorTitle="تنبيه" error="فقط لإدخال أرقام ولبس حروف_x000a_(التكلفة بالريال للمتر)_x000a_مع مراعاة تكلفة الحفر شامل التكاليف الأخرى في التكلفة المدخلة _x000a_التكاليف بناء على متوسط سعر السوق في حدود  (الأدني = 300 ريال - الأعلى = 700 ريال)_x000a_قد تختلف الأسعار حسب الأعماق" sqref="D150:D154" xr:uid="{EC93F88F-4699-40EB-A08D-AC1C76544A9D}">
      <formula1>300</formula1>
      <formula2>700</formula2>
    </dataValidation>
    <dataValidation type="decimal" allowBlank="1" showInputMessage="1" showErrorMessage="1" errorTitle="تنبيه" error="إدخال أرقام فقط_x000a_مع مراعاة الأعماق المناسبة لنوعية الحفر المستهدفة ومعدات الحفر المخصصة لذلك أعماق الحفر بالمتر ما بين (الأدني=25م -الأقصى=700م) يجب يتابع الحفر جيولوجي مختص في الأعمال الجيوتقتية." sqref="E159:E163" xr:uid="{0EC70392-E864-43FE-91FD-E0F20142275D}">
      <formula1>25</formula1>
      <formula2>600</formula2>
    </dataValidation>
    <dataValidation type="decimal" allowBlank="1" showInputMessage="1" showErrorMessage="1" errorTitle="تنبيه" error="فقط لإدخال أرقام ولبس حروف_x000a_(التكلفة بالريال للمتر)_x000a_مع مراعاة تكلفة الحفر شامل التكاليف الأخرى في التكلفة المدخلة _x000a_التكاليف بناء على متوسط سعر السوق في حدود (الأدني = 350 ريال - الأعلى = 800 ريال)_x000a_قد تختلف الأسعار حسب الأعماق_x000a_" sqref="D159:D163" xr:uid="{58154C81-ABF4-4339-9175-386C53CD1A94}">
      <formula1>350</formula1>
      <formula2>800</formula2>
    </dataValidation>
    <dataValidation type="decimal" allowBlank="1" showInputMessage="1" showErrorMessage="1" errorTitle="تنبيه" error="إدخال أرقام فقط_x000a_مع مراعاة الأعماق المناسبة لنوعية الحفر المستهدفة ومعدات الحفر المخصصة لذلك أعماق الحفر بالمتر ما بين (الأدني=15م -الأقصى=200م) يجب يتابع الحفر جيولوجي مختص في الأعمال الجيوتقتية." sqref="E168:E172" xr:uid="{842FAAA0-EBAB-4101-8CC0-46C22D31D3CB}">
      <formula1>15</formula1>
      <formula2>200</formula2>
    </dataValidation>
    <dataValidation type="decimal" operator="greaterThan" allowBlank="1" showInputMessage="1" showErrorMessage="1" errorTitle="تنبيه" error="إدخال أرقام فقط ولبس حروف" sqref="E177:E179 E181:E183 E185:E187 E189:E191 E193:E195 F201:F203 F205:F207 F209:F211 F213:F215 F217:F219" xr:uid="{923045E7-D6BF-4BF7-8BC8-89FCFB9A7F77}">
      <formula1>0</formula1>
    </dataValidation>
    <dataValidation type="decimal" operator="greaterThan" allowBlank="1" showInputMessage="1" showErrorMessage="1" errorTitle="تنبيه" error="إدخال المساحة بالأرقام ولبس حروف بالكيلومتر المربع (كم2)" sqref="D201:D203 D205:D207 D209:D211 D213:D215 D217:D219" xr:uid="{B534D941-3583-4C73-9593-D2893C99998A}">
      <formula1>0</formula1>
    </dataValidation>
    <dataValidation type="decimal" operator="greaterThan" allowBlank="1" showInputMessage="1" showErrorMessage="1" errorTitle="تنبيه" error="إدخال تكلقة المسح الجيوفيزيائي للمساحة المستهدفة بالأرقام ولبس حروف حسب سعر السوق في هذا الخصوص (وتكون تكلفة المسح الجيوفيزيائي للكيلومتر المربع)" sqref="E201:E203 E205:E207 E209:E211 E213:E215 E217:E219" xr:uid="{62099D89-99CC-45BA-938B-8CF28321D0F0}">
      <formula1>0</formula1>
    </dataValidation>
    <dataValidation type="decimal" operator="greaterThan" allowBlank="1" showInputMessage="1" showErrorMessage="1" errorTitle="تنبيه" error="إدخال التكلفة المناسبة للتحاليل للعينة الواحدة بالأرقام، وليس حروف، يجب الإستعانة بالمختصين في هذا الشأن" sqref="D225:D227 D229:D231 D233:D235 D237:D239 D241:D243" xr:uid="{86468253-B88A-4E0E-884B-5284EB272420}">
      <formula1>0</formula1>
    </dataValidation>
    <dataValidation allowBlank="1" showInputMessage="1" showErrorMessage="1" promptTitle="التقرير الجيولوجي لزيارة الموقع" prompt="تحميل التقرير الجيولوجي بناء على زيارة الموقع المستهدف" sqref="H26" xr:uid="{4E36DF38-FE23-4298-B8BE-760D75AEC07C}"/>
    <dataValidation allowBlank="1" showInputMessage="1" showErrorMessage="1" promptTitle="التقرير بناء على قاعدة البيانات" prompt="تحميل التقرير الجيولوجي بناء على الملومات والبيانات والخرائط المتوفرة في قاعدة البيانات الجيولوجية (NGD) مع الاخذ في الإعتبار توضيح المواقع التي لديها المعلومات الجيوكيميائية والجيوفيزيائية لدعم الطلب امام الجهات الحكومية الاخرى لأخذ الموافقات اللازمة. " sqref="I26" xr:uid="{13E952AE-B5D4-4537-82A7-411DADB92216}"/>
    <dataValidation allowBlank="1" showInputMessage="1" showErrorMessage="1" promptTitle="التقرير بناء على أعمال الإستطلاع" prompt="تحميل التقرير الجيولوجي بناء على الملومات والبيانات والخرائط المتوفرة بناء على ر خصة الاستطلاع (إن وجدت) مع الاخذ في الإعتبار توضيح المواقع التي لديها المعلومات الجيوكيميائية والجيوفيزيائية لدعم الطلب امام الجهات الحكومية الاخرى لأخذ الموافقات اللازمة." sqref="J26" xr:uid="{7CB1A179-EE23-49BD-A56B-123A772A3D1F}"/>
    <dataValidation allowBlank="1" showInputMessage="1" showErrorMessage="1" promptTitle="الخرائط" prompt="تحميل الخرائط الجيولوجية/الطبوغرافية بناء على المعلومات المتوفرة  في قاعدة البيانات الجيولوجية والصور الجوية الحديثة لدعم الطلب امام الجهات الحكومية الاخرى لأخذ الموافقات اللازمة للحصول على الرخصة" sqref="K26" xr:uid="{B8E3E4A1-4878-4176-A96F-4A3B56AD1855}"/>
    <dataValidation allowBlank="1" showInputMessage="1" showErrorMessage="1" promptTitle="التقرير الميداني" prompt="تحميل التقرير الميداني بناء لزيارة الموقع المستهدف وإرفاق جميع الصور الجوية والفوتوغرافية والاحداثيات الجيوغرافية وتقديم ملخص عن الموجودات التي تم رصدها اثناء الزيارة الميدانية (ليس المطلوب الخوض في الملاحظات الجيولوجيةـ فهناك تقرير فني مطلوب تقديمه)" sqref="H45:H46" xr:uid="{484356B6-3317-48E7-9F6D-8126605861C8}"/>
    <dataValidation type="whole" operator="greaterThan" allowBlank="1" showInputMessage="1" showErrorMessage="1" errorTitle="تنبيه" error="هنا فقط لإدخال أرقام ولبس حروف_x000a__x000a_بناء على الدراسات الأولية لتقييم تواجد المياه سيتم تحديد العدد المناسب للأبار_x000a__x000a_للمساحات الصغيرة لرخص الكشف، فإن الحد الأدني لعدد الأبار الهيدرولوجية= 3 أبار_x000a_" sqref="C168:C172" xr:uid="{9F84B3C7-507A-4F98-A624-F976AA1D99A1}">
      <formula1>2</formula1>
    </dataValidation>
    <dataValidation allowBlank="1" showInputMessage="1" showErrorMessage="1" promptTitle=" معلومات الطلب" prompt="على مقدم الطلب تقديم المعلومات المطلوبة في الجدول أدناه._x000a_يجب إدخال المعلومات بناء على ما تم إدخاله في المنصة حيث يجب ا، تكون جميع المدخلات متطابقة وفي حال وجد إختلاف عن ما هو موجود في المنصة سيتم رد النموذج للتعديل." sqref="B17:L17" xr:uid="{AF2BBF5C-5784-48EC-A9C9-424FDBE15105}"/>
    <dataValidation allowBlank="1" showInputMessage="1" showErrorMessage="1" promptTitle="التبرير الفني " prompt="تقديم المبررات الجيولوجية الفنية المتعلقة بموقع رخصة الكشف المطلوبة وزيارة الموقع للتأكد من وجود الموؤشرات والدلائل الجيولوجية في منطقة الموقع المطلوب وتوفير التقارير والخرائط والصور والتحاليل بالرجوع لقاعدة البيانات الجيولوجية السعودية في موقع الـ SGS" sqref="B25:F25" xr:uid="{1BDBBF55-4BE2-4FDD-AB4B-37171316AD0B}"/>
    <dataValidation allowBlank="1" showInputMessage="1" showErrorMessage="1" promptTitle="نتائج أعمال المسح الميداني" prompt="الاختيار من القائمة أحد الخياربن أدناه إما بوجود أو عدم وجود منشآت عامة أو خاصة أو وجود مشاريع زراعية أو أي من الاعمال التعدينية وإرفاق تقرير الزيارة الميدانية يتضمن الصور الجوية والفوتوغرافية الحديثة والاحداثيات لجميع الاحداث داخل حدود رخصة الكشف." sqref="B44:H44" xr:uid="{BF84D743-F8DF-463A-87F4-9C63685509CF}"/>
    <dataValidation allowBlank="1" showInputMessage="1" showErrorMessage="1" promptTitle="الشروط الخاصة بخام رمل السيلكا" prompt="على مقدم الطلب الإلتزام بالتعليمات والشروط المتعلقة بطلبات خام رمل السيلكا عالي النسبة فيما يخص تعبئة نموذج برنامج العمل (خطة الأنفاق) حسب الرابط المرفق." sqref="B83:F83" xr:uid="{5A91CE8C-2244-4C7F-AC26-FAE519C1D226}"/>
    <dataValidation type="whole" operator="greaterThan" allowBlank="1" showInputMessage="1" showErrorMessage="1" errorTitle="تنبيه" error="هنا فقط لإدخال أرقام ولبس حروف_x000a__x000a_بناء على مساحة الرخصة وأماكن تواجد الخام ونوعية الخام المطلوب يتم تحديد العدد المناسب للحفر الجيوتقني لمراحل الإستكشاف الأولية_x000a__x000a_للمساحات الصغيرة لرخص الكشف، فإن الحد الأدني لعدد الحفر=3 حفر" sqref="C159:C163" xr:uid="{7011B2AC-13D0-4374-B19C-06BB12E35561}">
      <formula1>2</formula1>
    </dataValidation>
    <dataValidation type="decimal" allowBlank="1" showInputMessage="1" showErrorMessage="1" errorTitle="تنبيه" error="فقط لإدخال أرقام ولبس حروف_x000a_(التكلفة بالريال للمتر)_x000a_مع مراعاة تكلفة الحفر شامل التكاليف الأخرى في التكلفة المدخلة _x000a_التكاليف بناء على متوسط سعر السوق في حدود (الأدني = 200 ريال - الأعلى = 600 ريال)_x000a_قد تختلف الأسعار حسب الأعماق_x000a_" sqref="D168:D172" xr:uid="{15E10DA4-B8F7-44B7-BB7C-00020EFC1FF1}">
      <formula1>200</formula1>
      <formula2>600</formula2>
    </dataValidation>
    <dataValidation type="list" allowBlank="1" showInputMessage="1" showErrorMessage="1" promptTitle="عدد سنوات رخصة الكشف" prompt="على مقدم الطلب التأكد من إختيار عدد سنوات الرخصة المطوبة من القائمة المنسدلة حسب مدة الرخصة المدخلة في المنصة وبرنامج العمل المستهدف" sqref="H21" xr:uid="{9EAA651D-5E8D-4694-B23A-72799E4FA472}">
      <formula1>"1,2,3,4,5"</formula1>
    </dataValidation>
    <dataValidation allowBlank="1" showInputMessage="1" showErrorMessage="1" promptTitle="عدد سنوات الرخصة" prompt="تحديد عدد سنوات الرخصة المطلوبة، والأختيار من القائمة من 1 - 5 سنوات حسب مدة الرخصة وبرنامج العمل المستهدف_x000a_بهذا الأختيار لعدد السنوات يتم عكس نتيجة ذلك في جدول المصروفات الأخرى (الأجور السطحية)وجدول المجموع (الحد الأدنى للإنفاق)وإظهار فقط السنوات المطلوبة" sqref="H20" xr:uid="{44CF79C5-5B12-4481-A074-0683DD1FC053}"/>
    <dataValidation allowBlank="1" showInputMessage="1" showErrorMessage="1" promptTitle="الجدول الزمني لتنفيذ أعمال الكشف" prompt="سوف يتم رد الطلب للتعديل، في حال عدم تطابق الجدول الزمني مع برنامج العمل المقدم ومدة الرخصة المطلوبة" sqref="B299:G299" xr:uid="{DBA0F505-DD53-46A8-A970-CAE6BD0CC783}"/>
  </dataValidations>
  <hyperlinks>
    <hyperlink ref="B84" r:id="rId1" xr:uid="{4434DC85-B2AC-4CAC-B538-E8827538000A}"/>
    <hyperlink ref="B26" r:id="rId2" xr:uid="{2A82EE0C-9390-43A7-B792-A15DD43ADBC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2049" r:id="rId5" name="Group Box 1">
              <controlPr defaultSize="0" autoFill="0" autoPict="0">
                <anchor moveWithCells="1">
                  <from>
                    <xdr:col>0</xdr:col>
                    <xdr:colOff>647700</xdr:colOff>
                    <xdr:row>46</xdr:row>
                    <xdr:rowOff>0</xdr:rowOff>
                  </from>
                  <to>
                    <xdr:col>1</xdr:col>
                    <xdr:colOff>514350</xdr:colOff>
                    <xdr:row>48</xdr:row>
                    <xdr:rowOff>0</xdr:rowOff>
                  </to>
                </anchor>
              </controlPr>
            </control>
          </mc:Choice>
        </mc:AlternateContent>
        <mc:AlternateContent xmlns:mc="http://schemas.openxmlformats.org/markup-compatibility/2006">
          <mc:Choice Requires="x14">
            <control shapeId="2050" r:id="rId6" name="Option Button 2">
              <controlPr defaultSize="0" autoFill="0" autoLine="0" autoPict="0">
                <anchor moveWithCells="1">
                  <from>
                    <xdr:col>1</xdr:col>
                    <xdr:colOff>146050</xdr:colOff>
                    <xdr:row>46</xdr:row>
                    <xdr:rowOff>666750</xdr:rowOff>
                  </from>
                  <to>
                    <xdr:col>1</xdr:col>
                    <xdr:colOff>323850</xdr:colOff>
                    <xdr:row>46</xdr:row>
                    <xdr:rowOff>1149350</xdr:rowOff>
                  </to>
                </anchor>
              </controlPr>
            </control>
          </mc:Choice>
        </mc:AlternateContent>
        <mc:AlternateContent xmlns:mc="http://schemas.openxmlformats.org/markup-compatibility/2006">
          <mc:Choice Requires="x14">
            <control shapeId="2055" r:id="rId7" name="Option Button 7">
              <controlPr defaultSize="0" autoFill="0" autoLine="0" autoPict="0">
                <anchor moveWithCells="1">
                  <from>
                    <xdr:col>1</xdr:col>
                    <xdr:colOff>152400</xdr:colOff>
                    <xdr:row>47</xdr:row>
                    <xdr:rowOff>552450</xdr:rowOff>
                  </from>
                  <to>
                    <xdr:col>1</xdr:col>
                    <xdr:colOff>381000</xdr:colOff>
                    <xdr:row>47</xdr:row>
                    <xdr:rowOff>762000</xdr:rowOff>
                  </to>
                </anchor>
              </controlPr>
            </control>
          </mc:Choice>
        </mc:AlternateContent>
        <mc:AlternateContent xmlns:mc="http://schemas.openxmlformats.org/markup-compatibility/2006">
          <mc:Choice Requires="x14">
            <control shapeId="2056" r:id="rId8" name="Group Box 8">
              <controlPr defaultSize="0" autoFill="0" autoPict="0">
                <anchor moveWithCells="1">
                  <from>
                    <xdr:col>1</xdr:col>
                    <xdr:colOff>0</xdr:colOff>
                    <xdr:row>46</xdr:row>
                    <xdr:rowOff>0</xdr:rowOff>
                  </from>
                  <to>
                    <xdr:col>1</xdr:col>
                    <xdr:colOff>514350</xdr:colOff>
                    <xdr:row>48</xdr:row>
                    <xdr:rowOff>6350</xdr:rowOff>
                  </to>
                </anchor>
              </controlPr>
            </control>
          </mc:Choice>
        </mc:AlternateContent>
        <mc:AlternateContent xmlns:mc="http://schemas.openxmlformats.org/markup-compatibility/2006">
          <mc:Choice Requires="x14">
            <control shapeId="2057" r:id="rId9" name="Option Button 9">
              <controlPr defaultSize="0" autoFill="0" autoLine="0" autoPict="0">
                <anchor moveWithCells="1">
                  <from>
                    <xdr:col>7</xdr:col>
                    <xdr:colOff>685800</xdr:colOff>
                    <xdr:row>46</xdr:row>
                    <xdr:rowOff>774700</xdr:rowOff>
                  </from>
                  <to>
                    <xdr:col>7</xdr:col>
                    <xdr:colOff>927100</xdr:colOff>
                    <xdr:row>46</xdr:row>
                    <xdr:rowOff>990600</xdr:rowOff>
                  </to>
                </anchor>
              </controlPr>
            </control>
          </mc:Choice>
        </mc:AlternateContent>
        <mc:AlternateContent xmlns:mc="http://schemas.openxmlformats.org/markup-compatibility/2006">
          <mc:Choice Requires="x14">
            <control shapeId="2058" r:id="rId10" name="Option Button 10">
              <controlPr defaultSize="0" autoFill="0" autoLine="0" autoPict="0">
                <anchor moveWithCells="1">
                  <from>
                    <xdr:col>5504</xdr:col>
                    <xdr:colOff>279400</xdr:colOff>
                    <xdr:row>47</xdr:row>
                    <xdr:rowOff>774700</xdr:rowOff>
                  </from>
                  <to>
                    <xdr:col>5504</xdr:col>
                    <xdr:colOff>514350</xdr:colOff>
                    <xdr:row>47</xdr:row>
                    <xdr:rowOff>990600</xdr:rowOff>
                  </to>
                </anchor>
              </controlPr>
            </control>
          </mc:Choice>
        </mc:AlternateContent>
        <mc:AlternateContent xmlns:mc="http://schemas.openxmlformats.org/markup-compatibility/2006">
          <mc:Choice Requires="x14">
            <control shapeId="2059" r:id="rId11" name="Option Button 11">
              <controlPr defaultSize="0" autoFill="0" autoLine="0" autoPict="0">
                <anchor moveWithCells="1">
                  <from>
                    <xdr:col>7</xdr:col>
                    <xdr:colOff>698500</xdr:colOff>
                    <xdr:row>46</xdr:row>
                    <xdr:rowOff>704850</xdr:rowOff>
                  </from>
                  <to>
                    <xdr:col>7</xdr:col>
                    <xdr:colOff>895350</xdr:colOff>
                    <xdr:row>46</xdr:row>
                    <xdr:rowOff>1117600</xdr:rowOff>
                  </to>
                </anchor>
              </controlPr>
            </control>
          </mc:Choice>
        </mc:AlternateContent>
        <mc:AlternateContent xmlns:mc="http://schemas.openxmlformats.org/markup-compatibility/2006">
          <mc:Choice Requires="x14">
            <control shapeId="2060" r:id="rId12" name="Option Button 12">
              <controlPr defaultSize="0" autoFill="0" autoLine="0" autoPict="0">
                <anchor moveWithCells="1">
                  <from>
                    <xdr:col>7</xdr:col>
                    <xdr:colOff>692150</xdr:colOff>
                    <xdr:row>47</xdr:row>
                    <xdr:rowOff>482600</xdr:rowOff>
                  </from>
                  <to>
                    <xdr:col>7</xdr:col>
                    <xdr:colOff>958850</xdr:colOff>
                    <xdr:row>47</xdr:row>
                    <xdr:rowOff>692150</xdr:rowOff>
                  </to>
                </anchor>
              </controlPr>
            </control>
          </mc:Choice>
        </mc:AlternateContent>
        <mc:AlternateContent xmlns:mc="http://schemas.openxmlformats.org/markup-compatibility/2006">
          <mc:Choice Requires="x14">
            <control shapeId="2061" r:id="rId13" name="Group Box 13">
              <controlPr defaultSize="0" autoFill="0" autoPict="0">
                <anchor moveWithCells="1">
                  <from>
                    <xdr:col>7</xdr:col>
                    <xdr:colOff>0</xdr:colOff>
                    <xdr:row>45</xdr:row>
                    <xdr:rowOff>342900</xdr:rowOff>
                  </from>
                  <to>
                    <xdr:col>8</xdr:col>
                    <xdr:colOff>0</xdr:colOff>
                    <xdr:row>48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987" yWindow="589" count="11">
        <x14:dataValidation type="list" allowBlank="1" showInputMessage="1" showErrorMessage="1" errorTitle="تنبيه" error="هنا فقط الإختيار من القائمة" xr:uid="{6929C956-1AE5-4782-85B4-1A7BB1910666}">
          <x14:formula1>
            <xm:f>'قائمة برنامج العمل'!$M$24:$M$36</xm:f>
          </x14:formula1>
          <xm:sqref>C201:C203 C205:C207 C213:C215 C209:C211 C217:C219</xm:sqref>
        </x14:dataValidation>
        <x14:dataValidation type="list" allowBlank="1" showInputMessage="1" showErrorMessage="1" errorTitle="تنبيه" error="هنا فقط الإختيار من القائمة" xr:uid="{814E36B4-62E0-401D-B563-42B2DED04018}">
          <x14:formula1>
            <xm:f>'قائمة برنامج العمل'!$P$24:$P$39</xm:f>
          </x14:formula1>
          <xm:sqref>C177:C179</xm:sqref>
        </x14:dataValidation>
        <x14:dataValidation type="list" errorStyle="warning" allowBlank="1" showInputMessage="1" showErrorMessage="1" errorTitle="تنبيه" error="فقط الإختيار من القائمة" xr:uid="{E2B0AE98-9A1C-4A59-ACE0-8A641CBD324A}">
          <x14:formula1>
            <xm:f>'قائمة برنامج العمل'!$C$22:$C$43</xm:f>
          </x14:formula1>
          <xm:sqref>C66:F75</xm:sqref>
        </x14:dataValidation>
        <x14:dataValidation type="list" allowBlank="1" showInputMessage="1" showErrorMessage="1" errorTitle="تنبيه" error="الإختيار من القائمة" xr:uid="{7CE23693-66E9-43E4-92BF-51B0D01E2237}">
          <x14:formula1>
            <xm:f>'قائمة برنامج العمل'!$C$67:$C$76</xm:f>
          </x14:formula1>
          <xm:sqref>C27:F31</xm:sqref>
        </x14:dataValidation>
        <x14:dataValidation type="list" allowBlank="1" showInputMessage="1" showErrorMessage="1" errorTitle="تنبيه" error="فقط الإختيار من القائمة" xr:uid="{1931D0D7-8022-4CB2-B452-58082965914F}">
          <x14:formula1>
            <xm:f>'قائمة برنامج العمل'!$J$12:$J$21</xm:f>
          </x14:formula1>
          <xm:sqref>C88:C90 C92:C94 C96:C98 C100:C102 C104:C106</xm:sqref>
        </x14:dataValidation>
        <x14:dataValidation type="list" allowBlank="1" showInputMessage="1" showErrorMessage="1" errorTitle="تنبيه" error="هنا فقط الإختيار من القائمة" xr:uid="{01F62187-B517-4EC8-B60B-122AC63CB3F8}">
          <x14:formula1>
            <xm:f>'قائمة برنامج العمل'!$P$24:$P$36</xm:f>
          </x14:formula1>
          <xm:sqref>C193:C195 C189:C191 C181:C183 C185:C187</xm:sqref>
        </x14:dataValidation>
        <x14:dataValidation type="list" allowBlank="1" showInputMessage="1" showErrorMessage="1" errorTitle="تنبيه" error="هنا فقط الإختيار من القائمة" xr:uid="{D7840FFE-862A-4EE0-84DE-C6D55FC0F5B7}">
          <x14:formula1>
            <xm:f>'قائمة برنامج العمل'!$J$38:$J$57</xm:f>
          </x14:formula1>
          <xm:sqref>C225:C227 C229:C231 C233:C235 C237:C239 C241:C243</xm:sqref>
        </x14:dataValidation>
        <x14:dataValidation type="list" allowBlank="1" showInputMessage="1" showErrorMessage="1" errorTitle="تنبيه" error="هنا فقط اختيار من القائمة" xr:uid="{90EE98EA-D20B-42EA-9F6E-03C0CB1CC654}">
          <x14:formula1>
            <xm:f>'قائمة برنامج العمل'!$C$46:$C$60</xm:f>
          </x14:formula1>
          <xm:sqref>C249:C251 C253:C255 C257:C259 C261:C263 C265:C267</xm:sqref>
        </x14:dataValidation>
        <x14:dataValidation type="list" allowBlank="1" showInputMessage="1" showErrorMessage="1" xr:uid="{AFB70FDB-C929-42A0-BE11-E35A85157603}">
          <x14:formula1>
            <xm:f>'قائمة برنامج العمل'!$C$85:$C$133</xm:f>
          </x14:formula1>
          <xm:sqref>C305:D308 C310:D311 C330:D331 C313:D315 C318:D319 C322:D323 C347:D354 C339:D339 C341:D342 C335:D337</xm:sqref>
        </x14:dataValidation>
        <x14:dataValidation type="list" allowBlank="1" showInputMessage="1" showErrorMessage="1" xr:uid="{FA8F7B16-69C6-4857-B6DB-94DC91BD81C1}">
          <x14:formula1>
            <xm:f>'قائمة برنامج العمل'!$C$84:$C$139</xm:f>
          </x14:formula1>
          <xm:sqref>C324:D329 C312:D312 C309:D309 C304:D304 C316:D317 C320:D321 C343:D346 C338:D338 C340:D340 C332:D334</xm:sqref>
        </x14:dataValidation>
        <x14:dataValidation type="list" allowBlank="1" showInputMessage="1" showErrorMessage="1" errorTitle="تنبيه" error="الإختيار من القائمة حسب نوع الخام و مدة الرخصة المطلوبة" xr:uid="{BDFC4A4E-488C-404F-B1FE-86A751541C32}">
          <x14:formula1>
            <xm:f>'قائمة برنامج العمل'!$C$84:$C$139</xm:f>
          </x14:formula1>
          <xm:sqref>C301:D303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8068-F35F-4B0E-86FB-C3A8277EE5F8}">
  <sheetPr codeName="Sheet3">
    <pageSetUpPr fitToPage="1"/>
  </sheetPr>
  <dimension ref="A9:K204"/>
  <sheetViews>
    <sheetView showGridLines="0" rightToLeft="1" topLeftCell="A185" zoomScale="73" zoomScaleNormal="80" workbookViewId="0">
      <selection activeCell="C64" sqref="C64:H64"/>
    </sheetView>
  </sheetViews>
  <sheetFormatPr defaultColWidth="8.58203125" defaultRowHeight="14.5" x14ac:dyDescent="0.35"/>
  <cols>
    <col min="1" max="1" width="8.58203125" style="3"/>
    <col min="2" max="2" width="6" style="3" customWidth="1"/>
    <col min="3" max="3" width="28.33203125" style="3" customWidth="1"/>
    <col min="4" max="4" width="29.5" style="3" customWidth="1"/>
    <col min="5" max="5" width="27.58203125" style="3" customWidth="1"/>
    <col min="6" max="6" width="21.83203125" style="3" customWidth="1"/>
    <col min="7" max="8" width="17.33203125" style="3" customWidth="1"/>
    <col min="9" max="9" width="18.33203125" style="3" customWidth="1"/>
    <col min="10" max="10" width="18.5" style="3" customWidth="1"/>
    <col min="11" max="11" width="18.75" style="3" customWidth="1"/>
    <col min="12" max="16384" width="8.58203125" style="3"/>
  </cols>
  <sheetData>
    <row r="9" spans="2:8" x14ac:dyDescent="0.35">
      <c r="B9"/>
    </row>
    <row r="15" spans="2:8" ht="41" x14ac:dyDescent="0.35">
      <c r="B15" s="484" t="s">
        <v>217</v>
      </c>
      <c r="C15" s="484"/>
      <c r="D15" s="484"/>
      <c r="E15" s="484"/>
      <c r="F15" s="484"/>
      <c r="G15" s="484"/>
      <c r="H15" s="484"/>
    </row>
    <row r="16" spans="2:8" ht="41" x14ac:dyDescent="0.35">
      <c r="B16" s="195"/>
      <c r="C16" s="195"/>
      <c r="D16" s="195"/>
      <c r="E16" s="195"/>
      <c r="F16" s="195"/>
      <c r="G16" s="195"/>
      <c r="H16" s="195"/>
    </row>
    <row r="17" spans="1:10" ht="32.5" x14ac:dyDescent="0.65">
      <c r="B17" s="485" t="s">
        <v>218</v>
      </c>
      <c r="C17" s="485"/>
      <c r="D17" s="485"/>
      <c r="E17" s="485"/>
      <c r="F17" s="192"/>
      <c r="G17" s="192"/>
    </row>
    <row r="18" spans="1:10" ht="21.65" customHeight="1" x14ac:dyDescent="0.35">
      <c r="B18" s="4"/>
      <c r="C18" s="4"/>
      <c r="D18" s="4"/>
      <c r="E18" s="4"/>
    </row>
    <row r="19" spans="1:10" ht="25" customHeight="1" thickBot="1" x14ac:dyDescent="0.4">
      <c r="B19" s="457" t="s">
        <v>219</v>
      </c>
      <c r="C19" s="457"/>
      <c r="D19" s="457"/>
      <c r="E19" s="18"/>
    </row>
    <row r="20" spans="1:10" ht="42.5" thickBot="1" x14ac:dyDescent="0.6">
      <c r="B20" s="5" t="s">
        <v>44</v>
      </c>
      <c r="C20" s="6" t="s">
        <v>220</v>
      </c>
      <c r="D20" s="7" t="s">
        <v>221</v>
      </c>
      <c r="E20" s="4"/>
      <c r="F20" s="8"/>
      <c r="G20" s="8"/>
      <c r="H20" s="8"/>
      <c r="I20" s="8"/>
      <c r="J20" s="8"/>
    </row>
    <row r="21" spans="1:10" ht="20.5" customHeight="1" x14ac:dyDescent="0.55000000000000004">
      <c r="B21" s="9">
        <v>1</v>
      </c>
      <c r="C21" s="156"/>
      <c r="D21" s="251"/>
      <c r="E21" s="4"/>
      <c r="F21" s="215"/>
      <c r="G21" s="8"/>
      <c r="H21" s="8"/>
      <c r="I21" s="8"/>
      <c r="J21" s="8"/>
    </row>
    <row r="22" spans="1:10" ht="20.5" customHeight="1" x14ac:dyDescent="0.55000000000000004">
      <c r="B22" s="10">
        <v>2</v>
      </c>
      <c r="C22" s="156"/>
      <c r="D22" s="157"/>
      <c r="E22" s="4"/>
      <c r="F22" s="8"/>
      <c r="G22" s="8"/>
      <c r="H22" s="8"/>
      <c r="I22" s="8"/>
      <c r="J22" s="8"/>
    </row>
    <row r="23" spans="1:10" ht="20.5" customHeight="1" x14ac:dyDescent="0.55000000000000004">
      <c r="B23" s="10">
        <v>3</v>
      </c>
      <c r="C23" s="156"/>
      <c r="D23" s="157"/>
      <c r="E23" s="4"/>
      <c r="F23" s="8"/>
      <c r="G23" s="8"/>
      <c r="H23" s="8"/>
      <c r="I23" s="8"/>
      <c r="J23" s="8"/>
    </row>
    <row r="24" spans="1:10" ht="20.5" customHeight="1" x14ac:dyDescent="0.55000000000000004">
      <c r="B24" s="10">
        <v>4</v>
      </c>
      <c r="C24" s="156"/>
      <c r="D24" s="157"/>
      <c r="E24" s="4"/>
      <c r="F24" s="8"/>
      <c r="G24" s="8"/>
      <c r="H24" s="8"/>
      <c r="I24" s="8"/>
      <c r="J24" s="8"/>
    </row>
    <row r="25" spans="1:10" s="15" customFormat="1" ht="20.5" customHeight="1" thickBot="1" x14ac:dyDescent="0.9">
      <c r="A25" s="11"/>
      <c r="B25" s="12">
        <v>5</v>
      </c>
      <c r="C25" s="158"/>
      <c r="D25" s="172"/>
      <c r="E25" s="13"/>
      <c r="F25" s="14"/>
      <c r="G25" s="14"/>
      <c r="H25" s="14"/>
      <c r="I25" s="14"/>
      <c r="J25" s="14"/>
    </row>
    <row r="26" spans="1:10" s="15" customFormat="1" ht="28.5" customHeight="1" x14ac:dyDescent="0.85">
      <c r="A26" s="11"/>
      <c r="B26" s="16"/>
      <c r="C26" s="13"/>
      <c r="D26" s="13"/>
      <c r="E26" s="13"/>
      <c r="F26" s="14"/>
      <c r="G26" s="14"/>
      <c r="H26" s="14"/>
      <c r="I26" s="14"/>
      <c r="J26" s="14"/>
    </row>
    <row r="27" spans="1:10" s="15" customFormat="1" ht="32.5" customHeight="1" x14ac:dyDescent="0.85">
      <c r="A27" s="11"/>
      <c r="B27" s="485" t="s">
        <v>222</v>
      </c>
      <c r="C27" s="485"/>
      <c r="D27" s="485"/>
      <c r="E27" s="485"/>
      <c r="F27" s="485"/>
      <c r="G27" s="485"/>
      <c r="H27" s="485"/>
      <c r="I27" s="14"/>
      <c r="J27" s="14"/>
    </row>
    <row r="28" spans="1:10" s="15" customFormat="1" ht="29.5" x14ac:dyDescent="0.85">
      <c r="A28" s="11"/>
      <c r="B28" s="266" t="s">
        <v>223</v>
      </c>
      <c r="C28" s="266"/>
      <c r="D28" s="266"/>
      <c r="E28" s="266"/>
      <c r="F28" s="14"/>
      <c r="G28" s="14"/>
      <c r="H28" s="14"/>
      <c r="I28" s="14"/>
      <c r="J28" s="14"/>
    </row>
    <row r="29" spans="1:10" s="15" customFormat="1" ht="26.5" thickBot="1" x14ac:dyDescent="0.9">
      <c r="A29" s="11"/>
      <c r="B29" s="463" t="s">
        <v>224</v>
      </c>
      <c r="C29" s="463"/>
      <c r="D29" s="18" t="s">
        <v>225</v>
      </c>
      <c r="E29" s="17" t="s">
        <v>226</v>
      </c>
      <c r="F29" s="14"/>
      <c r="G29" s="14"/>
      <c r="H29" s="14"/>
      <c r="I29" s="14"/>
      <c r="J29" s="14"/>
    </row>
    <row r="30" spans="1:10" s="15" customFormat="1" ht="30" thickBot="1" x14ac:dyDescent="0.9">
      <c r="A30" s="11"/>
      <c r="B30" s="461"/>
      <c r="C30" s="462"/>
      <c r="D30" s="159"/>
      <c r="E30" s="159"/>
      <c r="F30" s="14"/>
      <c r="G30" s="14"/>
      <c r="H30" s="14"/>
      <c r="I30" s="14"/>
      <c r="J30" s="14"/>
    </row>
    <row r="31" spans="1:10" s="15" customFormat="1" ht="26.5" thickBot="1" x14ac:dyDescent="0.9">
      <c r="A31" s="11"/>
      <c r="B31" s="463" t="s">
        <v>227</v>
      </c>
      <c r="C31" s="463"/>
      <c r="D31" s="18" t="s">
        <v>228</v>
      </c>
      <c r="E31" s="17" t="s">
        <v>229</v>
      </c>
      <c r="F31" s="14"/>
      <c r="G31" s="14"/>
      <c r="H31" s="14"/>
      <c r="I31" s="14"/>
      <c r="J31" s="14"/>
    </row>
    <row r="32" spans="1:10" s="15" customFormat="1" ht="30" thickBot="1" x14ac:dyDescent="0.9">
      <c r="A32" s="11"/>
      <c r="B32" s="461"/>
      <c r="C32" s="462"/>
      <c r="D32" s="159"/>
      <c r="E32" s="159"/>
      <c r="F32" s="14"/>
      <c r="G32" s="14"/>
      <c r="H32" s="14"/>
      <c r="I32" s="14"/>
      <c r="J32" s="14"/>
    </row>
    <row r="33" spans="1:10" s="15" customFormat="1" ht="30" thickBot="1" x14ac:dyDescent="0.9">
      <c r="A33" s="11"/>
      <c r="B33" s="463" t="s">
        <v>230</v>
      </c>
      <c r="C33" s="463"/>
      <c r="D33" s="13"/>
      <c r="E33" s="4"/>
      <c r="F33" s="14"/>
      <c r="G33" s="14"/>
      <c r="H33" s="14"/>
      <c r="I33" s="14"/>
      <c r="J33" s="14"/>
    </row>
    <row r="34" spans="1:10" s="15" customFormat="1" ht="30" thickBot="1" x14ac:dyDescent="0.9">
      <c r="A34" s="11"/>
      <c r="B34" s="461"/>
      <c r="C34" s="462"/>
      <c r="D34" s="4"/>
      <c r="E34" s="4"/>
      <c r="F34" s="14"/>
      <c r="G34" s="14"/>
      <c r="H34" s="14"/>
      <c r="I34" s="14"/>
      <c r="J34" s="14"/>
    </row>
    <row r="35" spans="1:10" ht="16.5" x14ac:dyDescent="0.55000000000000004">
      <c r="B35" s="8"/>
      <c r="C35" s="8"/>
      <c r="D35" s="8"/>
      <c r="E35" s="8"/>
      <c r="F35" s="8"/>
      <c r="G35" s="8"/>
      <c r="H35" s="8"/>
      <c r="I35" s="8"/>
      <c r="J35" s="8"/>
    </row>
    <row r="36" spans="1:10" ht="29.5" customHeight="1" x14ac:dyDescent="0.55000000000000004">
      <c r="B36" s="486" t="s">
        <v>231</v>
      </c>
      <c r="C36" s="486"/>
      <c r="D36" s="486"/>
      <c r="E36" s="486"/>
      <c r="F36" s="486"/>
      <c r="G36" s="486"/>
      <c r="H36" s="486"/>
      <c r="I36" s="8"/>
      <c r="J36" s="8"/>
    </row>
    <row r="37" spans="1:10" ht="65.150000000000006" customHeight="1" thickBot="1" x14ac:dyDescent="0.6">
      <c r="B37" s="460" t="s">
        <v>232</v>
      </c>
      <c r="C37" s="460"/>
      <c r="D37" s="460"/>
      <c r="E37" s="460"/>
      <c r="F37" s="460"/>
      <c r="G37" s="460"/>
      <c r="H37" s="460"/>
      <c r="I37" s="8"/>
      <c r="J37" s="8"/>
    </row>
    <row r="38" spans="1:10" ht="43" customHeight="1" thickBot="1" x14ac:dyDescent="0.6">
      <c r="B38" s="19">
        <v>1</v>
      </c>
      <c r="C38" s="402"/>
      <c r="D38" s="390"/>
      <c r="E38" s="390"/>
      <c r="F38" s="390"/>
      <c r="G38" s="390"/>
      <c r="H38" s="403"/>
      <c r="I38" s="8"/>
      <c r="J38" s="8"/>
    </row>
    <row r="39" spans="1:10" ht="43" customHeight="1" thickBot="1" x14ac:dyDescent="0.6">
      <c r="B39" s="10">
        <v>2</v>
      </c>
      <c r="C39" s="402"/>
      <c r="D39" s="390"/>
      <c r="E39" s="390"/>
      <c r="F39" s="390"/>
      <c r="G39" s="390"/>
      <c r="H39" s="403"/>
      <c r="I39" s="8"/>
      <c r="J39" s="8"/>
    </row>
    <row r="40" spans="1:10" ht="43" customHeight="1" thickBot="1" x14ac:dyDescent="0.6">
      <c r="B40" s="10">
        <v>3</v>
      </c>
      <c r="C40" s="402"/>
      <c r="D40" s="390"/>
      <c r="E40" s="390"/>
      <c r="F40" s="390"/>
      <c r="G40" s="390"/>
      <c r="H40" s="403"/>
      <c r="I40" s="8"/>
      <c r="J40" s="8"/>
    </row>
    <row r="41" spans="1:10" ht="43" customHeight="1" thickBot="1" x14ac:dyDescent="0.6">
      <c r="B41" s="10">
        <v>4</v>
      </c>
      <c r="C41" s="402"/>
      <c r="D41" s="390"/>
      <c r="E41" s="390"/>
      <c r="F41" s="390"/>
      <c r="G41" s="390"/>
      <c r="H41" s="403"/>
      <c r="I41" s="8"/>
      <c r="J41" s="8"/>
    </row>
    <row r="42" spans="1:10" ht="43" customHeight="1" thickBot="1" x14ac:dyDescent="0.6">
      <c r="B42" s="20">
        <v>5</v>
      </c>
      <c r="C42" s="402"/>
      <c r="D42" s="390"/>
      <c r="E42" s="390"/>
      <c r="F42" s="390"/>
      <c r="G42" s="390"/>
      <c r="H42" s="403"/>
      <c r="I42" s="8"/>
      <c r="J42" s="8"/>
    </row>
    <row r="43" spans="1:10" ht="43" customHeight="1" thickBot="1" x14ac:dyDescent="0.6">
      <c r="B43" s="20">
        <v>6</v>
      </c>
      <c r="C43" s="402"/>
      <c r="D43" s="390"/>
      <c r="E43" s="390"/>
      <c r="F43" s="390"/>
      <c r="G43" s="390"/>
      <c r="H43" s="403"/>
      <c r="I43" s="8"/>
      <c r="J43" s="8"/>
    </row>
    <row r="44" spans="1:10" ht="43" customHeight="1" thickBot="1" x14ac:dyDescent="0.6">
      <c r="B44" s="20">
        <v>7</v>
      </c>
      <c r="C44" s="402"/>
      <c r="D44" s="390"/>
      <c r="E44" s="390"/>
      <c r="F44" s="390"/>
      <c r="G44" s="390"/>
      <c r="H44" s="403"/>
      <c r="I44" s="8"/>
      <c r="J44" s="8"/>
    </row>
    <row r="45" spans="1:10" ht="43" customHeight="1" thickBot="1" x14ac:dyDescent="0.6">
      <c r="B45" s="20">
        <v>8</v>
      </c>
      <c r="C45" s="402"/>
      <c r="D45" s="390"/>
      <c r="E45" s="390"/>
      <c r="F45" s="390"/>
      <c r="G45" s="390"/>
      <c r="H45" s="403"/>
      <c r="I45" s="8"/>
      <c r="J45" s="8"/>
    </row>
    <row r="46" spans="1:10" ht="43" customHeight="1" thickBot="1" x14ac:dyDescent="0.6">
      <c r="B46" s="20">
        <v>9</v>
      </c>
      <c r="C46" s="402"/>
      <c r="D46" s="390"/>
      <c r="E46" s="390"/>
      <c r="F46" s="390"/>
      <c r="G46" s="390"/>
      <c r="H46" s="403"/>
      <c r="I46" s="8"/>
      <c r="J46" s="8"/>
    </row>
    <row r="47" spans="1:10" ht="43" customHeight="1" thickBot="1" x14ac:dyDescent="0.6">
      <c r="B47" s="12">
        <v>10</v>
      </c>
      <c r="C47" s="456"/>
      <c r="D47" s="419"/>
      <c r="E47" s="419"/>
      <c r="F47" s="419"/>
      <c r="G47" s="419"/>
      <c r="H47" s="420"/>
      <c r="I47" s="8"/>
      <c r="J47" s="8"/>
    </row>
    <row r="48" spans="1:10" ht="21.5" thickBot="1" x14ac:dyDescent="0.6">
      <c r="B48" s="401" t="s">
        <v>82</v>
      </c>
      <c r="C48" s="401"/>
      <c r="D48" s="401"/>
      <c r="E48" s="401"/>
      <c r="F48" s="401"/>
      <c r="G48" s="8"/>
      <c r="H48" s="8"/>
      <c r="I48" s="8"/>
      <c r="J48" s="8"/>
    </row>
    <row r="49" spans="2:10" ht="21" x14ac:dyDescent="0.55000000000000004">
      <c r="B49" s="19">
        <v>1</v>
      </c>
      <c r="C49" s="389"/>
      <c r="D49" s="390"/>
      <c r="E49" s="390"/>
      <c r="F49" s="390"/>
      <c r="G49" s="390"/>
      <c r="H49" s="403"/>
      <c r="I49" s="8"/>
      <c r="J49" s="8"/>
    </row>
    <row r="50" spans="2:10" ht="24" customHeight="1" x14ac:dyDescent="0.55000000000000004">
      <c r="B50" s="10">
        <v>2</v>
      </c>
      <c r="C50" s="391"/>
      <c r="D50" s="392"/>
      <c r="E50" s="392"/>
      <c r="F50" s="392"/>
      <c r="G50" s="392"/>
      <c r="H50" s="405"/>
      <c r="I50" s="8"/>
      <c r="J50" s="8"/>
    </row>
    <row r="51" spans="2:10" ht="24" customHeight="1" thickBot="1" x14ac:dyDescent="0.6">
      <c r="B51" s="12">
        <v>3</v>
      </c>
      <c r="C51" s="393"/>
      <c r="D51" s="394"/>
      <c r="E51" s="394"/>
      <c r="F51" s="394"/>
      <c r="G51" s="394"/>
      <c r="H51" s="407"/>
      <c r="I51" s="8"/>
      <c r="J51" s="8"/>
    </row>
    <row r="52" spans="2:10" ht="20.149999999999999" customHeight="1" x14ac:dyDescent="0.55000000000000004">
      <c r="B52" s="21"/>
      <c r="C52" s="16"/>
      <c r="D52" s="16"/>
      <c r="E52" s="16"/>
      <c r="F52" s="16"/>
      <c r="G52" s="16"/>
      <c r="H52" s="16"/>
      <c r="I52" s="8"/>
      <c r="J52" s="8"/>
    </row>
    <row r="53" spans="2:10" ht="29.5" customHeight="1" x14ac:dyDescent="0.55000000000000004">
      <c r="B53" s="486" t="s">
        <v>233</v>
      </c>
      <c r="C53" s="486"/>
      <c r="D53" s="486"/>
      <c r="E53" s="486"/>
      <c r="F53" s="486"/>
      <c r="G53" s="486"/>
      <c r="H53" s="486"/>
      <c r="I53" s="8"/>
      <c r="J53" s="8"/>
    </row>
    <row r="54" spans="2:10" ht="70.5" customHeight="1" thickBot="1" x14ac:dyDescent="0.6">
      <c r="B54" s="459" t="s">
        <v>234</v>
      </c>
      <c r="C54" s="459"/>
      <c r="D54" s="459"/>
      <c r="E54" s="459"/>
      <c r="F54" s="459"/>
      <c r="G54" s="459"/>
      <c r="H54" s="459"/>
      <c r="I54" s="8"/>
      <c r="J54" s="8"/>
    </row>
    <row r="55" spans="2:10" ht="40.5" customHeight="1" thickBot="1" x14ac:dyDescent="0.6">
      <c r="B55" s="19">
        <v>1</v>
      </c>
      <c r="C55" s="458"/>
      <c r="D55" s="422"/>
      <c r="E55" s="422"/>
      <c r="F55" s="422"/>
      <c r="G55" s="422"/>
      <c r="H55" s="423"/>
      <c r="I55" s="8"/>
      <c r="J55" s="8"/>
    </row>
    <row r="56" spans="2:10" ht="40.5" customHeight="1" thickBot="1" x14ac:dyDescent="0.6">
      <c r="B56" s="10">
        <v>2</v>
      </c>
      <c r="C56" s="458"/>
      <c r="D56" s="422"/>
      <c r="E56" s="422"/>
      <c r="F56" s="422"/>
      <c r="G56" s="422"/>
      <c r="H56" s="423"/>
      <c r="I56" s="8"/>
      <c r="J56" s="8"/>
    </row>
    <row r="57" spans="2:10" ht="40.5" customHeight="1" thickBot="1" x14ac:dyDescent="0.6">
      <c r="B57" s="10">
        <v>3</v>
      </c>
      <c r="C57" s="458"/>
      <c r="D57" s="422"/>
      <c r="E57" s="422"/>
      <c r="F57" s="422"/>
      <c r="G57" s="422"/>
      <c r="H57" s="423"/>
      <c r="I57" s="8"/>
      <c r="J57" s="8"/>
    </row>
    <row r="58" spans="2:10" ht="40.5" customHeight="1" thickBot="1" x14ac:dyDescent="0.6">
      <c r="B58" s="10">
        <v>4</v>
      </c>
      <c r="C58" s="458"/>
      <c r="D58" s="422"/>
      <c r="E58" s="422"/>
      <c r="F58" s="422"/>
      <c r="G58" s="422"/>
      <c r="H58" s="423"/>
      <c r="I58" s="8"/>
      <c r="J58" s="8"/>
    </row>
    <row r="59" spans="2:10" ht="40.5" customHeight="1" thickBot="1" x14ac:dyDescent="0.6">
      <c r="B59" s="20">
        <v>5</v>
      </c>
      <c r="C59" s="458"/>
      <c r="D59" s="422"/>
      <c r="E59" s="422"/>
      <c r="F59" s="422"/>
      <c r="G59" s="422"/>
      <c r="H59" s="423"/>
      <c r="I59" s="8"/>
      <c r="J59" s="8"/>
    </row>
    <row r="60" spans="2:10" ht="40.5" customHeight="1" thickBot="1" x14ac:dyDescent="0.6">
      <c r="B60" s="20">
        <v>6</v>
      </c>
      <c r="C60" s="458"/>
      <c r="D60" s="422"/>
      <c r="E60" s="422"/>
      <c r="F60" s="422"/>
      <c r="G60" s="422"/>
      <c r="H60" s="423"/>
      <c r="I60" s="8"/>
      <c r="J60" s="8"/>
    </row>
    <row r="61" spans="2:10" ht="40.5" customHeight="1" thickBot="1" x14ac:dyDescent="0.6">
      <c r="B61" s="20">
        <v>7</v>
      </c>
      <c r="C61" s="458"/>
      <c r="D61" s="422"/>
      <c r="E61" s="422"/>
      <c r="F61" s="422"/>
      <c r="G61" s="422"/>
      <c r="H61" s="423"/>
      <c r="I61" s="8"/>
      <c r="J61" s="8"/>
    </row>
    <row r="62" spans="2:10" ht="40.5" customHeight="1" thickBot="1" x14ac:dyDescent="0.6">
      <c r="B62" s="20">
        <v>8</v>
      </c>
      <c r="C62" s="458"/>
      <c r="D62" s="422"/>
      <c r="E62" s="422"/>
      <c r="F62" s="422"/>
      <c r="G62" s="422"/>
      <c r="H62" s="423"/>
      <c r="I62" s="8"/>
      <c r="J62" s="8"/>
    </row>
    <row r="63" spans="2:10" ht="40.5" customHeight="1" thickBot="1" x14ac:dyDescent="0.6">
      <c r="B63" s="20">
        <v>9</v>
      </c>
      <c r="C63" s="458"/>
      <c r="D63" s="422"/>
      <c r="E63" s="422"/>
      <c r="F63" s="422"/>
      <c r="G63" s="422"/>
      <c r="H63" s="423"/>
      <c r="I63" s="8"/>
      <c r="J63" s="8"/>
    </row>
    <row r="64" spans="2:10" ht="40.5" customHeight="1" thickBot="1" x14ac:dyDescent="0.6">
      <c r="B64" s="12">
        <v>10</v>
      </c>
      <c r="C64" s="456"/>
      <c r="D64" s="419"/>
      <c r="E64" s="419"/>
      <c r="F64" s="419"/>
      <c r="G64" s="419"/>
      <c r="H64" s="420"/>
      <c r="I64" s="8"/>
      <c r="J64" s="8"/>
    </row>
    <row r="65" spans="2:10" ht="21.5" thickBot="1" x14ac:dyDescent="0.6">
      <c r="B65" s="401" t="s">
        <v>82</v>
      </c>
      <c r="C65" s="401"/>
      <c r="D65" s="401"/>
      <c r="E65" s="401"/>
      <c r="F65" s="401"/>
      <c r="G65" s="8"/>
      <c r="H65" s="8"/>
      <c r="I65" s="8"/>
      <c r="J65" s="8"/>
    </row>
    <row r="66" spans="2:10" ht="24" customHeight="1" x14ac:dyDescent="0.55000000000000004">
      <c r="B66" s="19">
        <v>1</v>
      </c>
      <c r="C66" s="389"/>
      <c r="D66" s="390"/>
      <c r="E66" s="390"/>
      <c r="F66" s="390"/>
      <c r="G66" s="390"/>
      <c r="H66" s="403"/>
      <c r="I66" s="8"/>
      <c r="J66" s="8"/>
    </row>
    <row r="67" spans="2:10" ht="24" customHeight="1" x14ac:dyDescent="0.55000000000000004">
      <c r="B67" s="10">
        <v>2</v>
      </c>
      <c r="C67" s="391"/>
      <c r="D67" s="392"/>
      <c r="E67" s="392"/>
      <c r="F67" s="392"/>
      <c r="G67" s="392"/>
      <c r="H67" s="405"/>
      <c r="I67" s="8"/>
      <c r="J67" s="8"/>
    </row>
    <row r="68" spans="2:10" ht="24" customHeight="1" thickBot="1" x14ac:dyDescent="0.6">
      <c r="B68" s="12">
        <v>3</v>
      </c>
      <c r="C68" s="393"/>
      <c r="D68" s="394"/>
      <c r="E68" s="394"/>
      <c r="F68" s="394"/>
      <c r="G68" s="394"/>
      <c r="H68" s="407"/>
      <c r="I68" s="8"/>
      <c r="J68" s="8"/>
    </row>
    <row r="69" spans="2:10" ht="16.5" x14ac:dyDescent="0.55000000000000004">
      <c r="B69" s="8"/>
      <c r="C69" s="8"/>
      <c r="D69" s="8"/>
      <c r="E69" s="8"/>
      <c r="F69" s="8"/>
      <c r="G69" s="8"/>
      <c r="H69" s="8"/>
      <c r="I69" s="8"/>
      <c r="J69" s="8"/>
    </row>
    <row r="70" spans="2:10" ht="29.5" customHeight="1" x14ac:dyDescent="0.55000000000000004">
      <c r="B70" s="486" t="s">
        <v>235</v>
      </c>
      <c r="C70" s="486"/>
      <c r="D70" s="486"/>
      <c r="E70" s="486"/>
      <c r="F70" s="486"/>
      <c r="G70" s="486"/>
      <c r="H70" s="486"/>
      <c r="I70" s="8"/>
      <c r="J70" s="8"/>
    </row>
    <row r="71" spans="2:10" ht="54" customHeight="1" thickBot="1" x14ac:dyDescent="0.6">
      <c r="B71" s="459" t="s">
        <v>236</v>
      </c>
      <c r="C71" s="459"/>
      <c r="D71" s="459"/>
      <c r="E71" s="459"/>
      <c r="F71" s="459"/>
      <c r="G71" s="459"/>
      <c r="H71" s="459"/>
      <c r="I71" s="8"/>
      <c r="J71" s="8"/>
    </row>
    <row r="72" spans="2:10" ht="41.15" customHeight="1" thickBot="1" x14ac:dyDescent="0.6">
      <c r="B72" s="19">
        <v>1</v>
      </c>
      <c r="C72" s="402"/>
      <c r="D72" s="390"/>
      <c r="E72" s="390"/>
      <c r="F72" s="390"/>
      <c r="G72" s="390"/>
      <c r="H72" s="403"/>
      <c r="I72" s="8"/>
      <c r="J72" s="8"/>
    </row>
    <row r="73" spans="2:10" ht="41.15" customHeight="1" thickBot="1" x14ac:dyDescent="0.6">
      <c r="B73" s="10">
        <v>2</v>
      </c>
      <c r="C73" s="402"/>
      <c r="D73" s="390"/>
      <c r="E73" s="390"/>
      <c r="F73" s="390"/>
      <c r="G73" s="390"/>
      <c r="H73" s="403"/>
      <c r="I73" s="8"/>
      <c r="J73" s="8"/>
    </row>
    <row r="74" spans="2:10" ht="41.15" customHeight="1" thickBot="1" x14ac:dyDescent="0.6">
      <c r="B74" s="10">
        <v>3</v>
      </c>
      <c r="C74" s="402"/>
      <c r="D74" s="390"/>
      <c r="E74" s="390"/>
      <c r="F74" s="390"/>
      <c r="G74" s="390"/>
      <c r="H74" s="403"/>
      <c r="I74" s="8"/>
      <c r="J74" s="8"/>
    </row>
    <row r="75" spans="2:10" ht="41.15" customHeight="1" thickBot="1" x14ac:dyDescent="0.6">
      <c r="B75" s="10">
        <v>4</v>
      </c>
      <c r="C75" s="402"/>
      <c r="D75" s="390"/>
      <c r="E75" s="390"/>
      <c r="F75" s="390"/>
      <c r="G75" s="390"/>
      <c r="H75" s="403"/>
      <c r="I75" s="8"/>
      <c r="J75" s="8"/>
    </row>
    <row r="76" spans="2:10" ht="41.15" customHeight="1" thickBot="1" x14ac:dyDescent="0.6">
      <c r="B76" s="20">
        <v>5</v>
      </c>
      <c r="C76" s="402"/>
      <c r="D76" s="390"/>
      <c r="E76" s="390"/>
      <c r="F76" s="390"/>
      <c r="G76" s="390"/>
      <c r="H76" s="403"/>
      <c r="I76" s="8"/>
      <c r="J76" s="8"/>
    </row>
    <row r="77" spans="2:10" ht="41.15" customHeight="1" thickBot="1" x14ac:dyDescent="0.6">
      <c r="B77" s="20">
        <v>6</v>
      </c>
      <c r="C77" s="402"/>
      <c r="D77" s="390"/>
      <c r="E77" s="390"/>
      <c r="F77" s="390"/>
      <c r="G77" s="390"/>
      <c r="H77" s="403"/>
      <c r="I77" s="8"/>
      <c r="J77" s="8"/>
    </row>
    <row r="78" spans="2:10" ht="41.15" customHeight="1" thickBot="1" x14ac:dyDescent="0.6">
      <c r="B78" s="20">
        <v>7</v>
      </c>
      <c r="C78" s="402"/>
      <c r="D78" s="390"/>
      <c r="E78" s="390"/>
      <c r="F78" s="390"/>
      <c r="G78" s="390"/>
      <c r="H78" s="403"/>
      <c r="I78" s="8"/>
      <c r="J78" s="8"/>
    </row>
    <row r="79" spans="2:10" ht="41.15" customHeight="1" thickBot="1" x14ac:dyDescent="0.6">
      <c r="B79" s="20">
        <v>8</v>
      </c>
      <c r="C79" s="402"/>
      <c r="D79" s="390"/>
      <c r="E79" s="390"/>
      <c r="F79" s="390"/>
      <c r="G79" s="390"/>
      <c r="H79" s="403"/>
      <c r="I79" s="8"/>
      <c r="J79" s="8"/>
    </row>
    <row r="80" spans="2:10" ht="41.15" customHeight="1" thickBot="1" x14ac:dyDescent="0.6">
      <c r="B80" s="20">
        <v>9</v>
      </c>
      <c r="C80" s="402"/>
      <c r="D80" s="390"/>
      <c r="E80" s="390"/>
      <c r="F80" s="390"/>
      <c r="G80" s="390"/>
      <c r="H80" s="403"/>
      <c r="I80" s="8"/>
      <c r="J80" s="8"/>
    </row>
    <row r="81" spans="2:10" ht="41.15" customHeight="1" thickBot="1" x14ac:dyDescent="0.6">
      <c r="B81" s="12">
        <v>10</v>
      </c>
      <c r="C81" s="456"/>
      <c r="D81" s="419"/>
      <c r="E81" s="419"/>
      <c r="F81" s="419"/>
      <c r="G81" s="419"/>
      <c r="H81" s="420"/>
      <c r="I81" s="8"/>
      <c r="J81" s="8"/>
    </row>
    <row r="82" spans="2:10" ht="21.5" thickBot="1" x14ac:dyDescent="0.6">
      <c r="B82" s="401" t="s">
        <v>82</v>
      </c>
      <c r="C82" s="401"/>
      <c r="D82" s="401"/>
      <c r="E82" s="401"/>
      <c r="F82" s="401"/>
      <c r="G82" s="8"/>
      <c r="H82" s="8"/>
      <c r="I82" s="8"/>
      <c r="J82" s="8"/>
    </row>
    <row r="83" spans="2:10" ht="21" x14ac:dyDescent="0.55000000000000004">
      <c r="B83" s="19">
        <v>1</v>
      </c>
      <c r="C83" s="389"/>
      <c r="D83" s="390"/>
      <c r="E83" s="390"/>
      <c r="F83" s="390"/>
      <c r="G83" s="390"/>
      <c r="H83" s="403"/>
      <c r="I83" s="8"/>
      <c r="J83" s="8"/>
    </row>
    <row r="84" spans="2:10" ht="24" customHeight="1" x14ac:dyDescent="0.55000000000000004">
      <c r="B84" s="10">
        <v>2</v>
      </c>
      <c r="C84" s="391"/>
      <c r="D84" s="392"/>
      <c r="E84" s="392"/>
      <c r="F84" s="392"/>
      <c r="G84" s="392"/>
      <c r="H84" s="405"/>
      <c r="I84" s="8"/>
      <c r="J84" s="8"/>
    </row>
    <row r="85" spans="2:10" ht="24" customHeight="1" thickBot="1" x14ac:dyDescent="0.6">
      <c r="B85" s="12">
        <v>3</v>
      </c>
      <c r="C85" s="393"/>
      <c r="D85" s="394"/>
      <c r="E85" s="394"/>
      <c r="F85" s="394"/>
      <c r="G85" s="394"/>
      <c r="H85" s="407"/>
      <c r="I85" s="8"/>
      <c r="J85" s="8"/>
    </row>
    <row r="86" spans="2:10" ht="16.5" x14ac:dyDescent="0.55000000000000004">
      <c r="B86" s="8"/>
      <c r="C86" s="8"/>
      <c r="D86" s="8"/>
      <c r="E86" s="8"/>
      <c r="F86" s="8"/>
      <c r="G86" s="8"/>
      <c r="H86" s="8"/>
      <c r="I86" s="8"/>
      <c r="J86" s="8"/>
    </row>
    <row r="87" spans="2:10" ht="29.5" customHeight="1" x14ac:dyDescent="0.55000000000000004">
      <c r="B87" s="486" t="s">
        <v>237</v>
      </c>
      <c r="C87" s="486"/>
      <c r="D87" s="486"/>
      <c r="E87" s="486"/>
      <c r="F87" s="486"/>
      <c r="G87" s="486"/>
      <c r="H87" s="486"/>
      <c r="I87" s="8"/>
      <c r="J87" s="8"/>
    </row>
    <row r="88" spans="2:10" ht="67" customHeight="1" thickBot="1" x14ac:dyDescent="0.6">
      <c r="B88" s="459" t="s">
        <v>238</v>
      </c>
      <c r="C88" s="459"/>
      <c r="D88" s="459"/>
      <c r="E88" s="459"/>
      <c r="F88" s="459"/>
      <c r="G88" s="459"/>
      <c r="H88" s="459"/>
      <c r="I88" s="8"/>
      <c r="J88" s="8"/>
    </row>
    <row r="89" spans="2:10" ht="40" customHeight="1" thickBot="1" x14ac:dyDescent="0.6">
      <c r="B89" s="19">
        <v>1</v>
      </c>
      <c r="C89" s="402"/>
      <c r="D89" s="390"/>
      <c r="E89" s="390"/>
      <c r="F89" s="390"/>
      <c r="G89" s="390"/>
      <c r="H89" s="403"/>
      <c r="I89" s="8"/>
      <c r="J89" s="8"/>
    </row>
    <row r="90" spans="2:10" ht="40" customHeight="1" thickBot="1" x14ac:dyDescent="0.6">
      <c r="B90" s="10">
        <v>2</v>
      </c>
      <c r="C90" s="402"/>
      <c r="D90" s="390"/>
      <c r="E90" s="390"/>
      <c r="F90" s="390"/>
      <c r="G90" s="390"/>
      <c r="H90" s="403"/>
      <c r="I90" s="8"/>
      <c r="J90" s="8"/>
    </row>
    <row r="91" spans="2:10" ht="40" customHeight="1" thickBot="1" x14ac:dyDescent="0.6">
      <c r="B91" s="10">
        <v>3</v>
      </c>
      <c r="C91" s="402"/>
      <c r="D91" s="390"/>
      <c r="E91" s="390"/>
      <c r="F91" s="390"/>
      <c r="G91" s="390"/>
      <c r="H91" s="403"/>
      <c r="I91" s="8"/>
      <c r="J91" s="8"/>
    </row>
    <row r="92" spans="2:10" ht="40" customHeight="1" thickBot="1" x14ac:dyDescent="0.6">
      <c r="B92" s="10">
        <v>4</v>
      </c>
      <c r="C92" s="402"/>
      <c r="D92" s="390"/>
      <c r="E92" s="390"/>
      <c r="F92" s="390"/>
      <c r="G92" s="390"/>
      <c r="H92" s="403"/>
      <c r="I92" s="8"/>
      <c r="J92" s="8"/>
    </row>
    <row r="93" spans="2:10" ht="40" customHeight="1" thickBot="1" x14ac:dyDescent="0.6">
      <c r="B93" s="20">
        <v>5</v>
      </c>
      <c r="C93" s="402"/>
      <c r="D93" s="390"/>
      <c r="E93" s="390"/>
      <c r="F93" s="390"/>
      <c r="G93" s="390"/>
      <c r="H93" s="403"/>
      <c r="I93" s="8"/>
      <c r="J93" s="8"/>
    </row>
    <row r="94" spans="2:10" ht="40" customHeight="1" thickBot="1" x14ac:dyDescent="0.6">
      <c r="B94" s="20">
        <v>6</v>
      </c>
      <c r="C94" s="402"/>
      <c r="D94" s="390"/>
      <c r="E94" s="390"/>
      <c r="F94" s="390"/>
      <c r="G94" s="390"/>
      <c r="H94" s="403"/>
      <c r="I94" s="8"/>
      <c r="J94" s="8"/>
    </row>
    <row r="95" spans="2:10" ht="40" customHeight="1" thickBot="1" x14ac:dyDescent="0.6">
      <c r="B95" s="20">
        <v>7</v>
      </c>
      <c r="C95" s="402"/>
      <c r="D95" s="390"/>
      <c r="E95" s="390"/>
      <c r="F95" s="390"/>
      <c r="G95" s="390"/>
      <c r="H95" s="403"/>
      <c r="I95" s="8"/>
      <c r="J95" s="8"/>
    </row>
    <row r="96" spans="2:10" ht="40" customHeight="1" thickBot="1" x14ac:dyDescent="0.6">
      <c r="B96" s="20">
        <v>8</v>
      </c>
      <c r="C96" s="402"/>
      <c r="D96" s="390"/>
      <c r="E96" s="390"/>
      <c r="F96" s="390"/>
      <c r="G96" s="390"/>
      <c r="H96" s="403"/>
      <c r="I96" s="8"/>
      <c r="J96" s="8"/>
    </row>
    <row r="97" spans="2:11" ht="40" customHeight="1" thickBot="1" x14ac:dyDescent="0.6">
      <c r="B97" s="20">
        <v>9</v>
      </c>
      <c r="C97" s="402"/>
      <c r="D97" s="390"/>
      <c r="E97" s="390"/>
      <c r="F97" s="390"/>
      <c r="G97" s="390"/>
      <c r="H97" s="403"/>
      <c r="I97" s="8"/>
      <c r="J97" s="8"/>
    </row>
    <row r="98" spans="2:11" ht="40" customHeight="1" thickBot="1" x14ac:dyDescent="0.6">
      <c r="B98" s="12">
        <v>10</v>
      </c>
      <c r="C98" s="456"/>
      <c r="D98" s="419"/>
      <c r="E98" s="419"/>
      <c r="F98" s="419"/>
      <c r="G98" s="419"/>
      <c r="H98" s="420"/>
      <c r="I98" s="8"/>
      <c r="J98" s="8"/>
    </row>
    <row r="99" spans="2:11" ht="25" customHeight="1" thickBot="1" x14ac:dyDescent="0.6">
      <c r="B99" s="401" t="s">
        <v>82</v>
      </c>
      <c r="C99" s="401"/>
      <c r="D99" s="401"/>
      <c r="E99" s="401"/>
      <c r="F99" s="401"/>
      <c r="G99" s="8"/>
      <c r="H99" s="8"/>
      <c r="I99" s="8"/>
      <c r="J99" s="8"/>
    </row>
    <row r="100" spans="2:11" ht="24" customHeight="1" x14ac:dyDescent="0.55000000000000004">
      <c r="B100" s="19">
        <v>1</v>
      </c>
      <c r="C100" s="389"/>
      <c r="D100" s="390"/>
      <c r="E100" s="390"/>
      <c r="F100" s="390"/>
      <c r="G100" s="390"/>
      <c r="H100" s="403"/>
      <c r="I100" s="8"/>
      <c r="J100" s="8"/>
    </row>
    <row r="101" spans="2:11" ht="24" customHeight="1" x14ac:dyDescent="0.55000000000000004">
      <c r="B101" s="10">
        <v>2</v>
      </c>
      <c r="C101" s="391"/>
      <c r="D101" s="392"/>
      <c r="E101" s="392"/>
      <c r="F101" s="392"/>
      <c r="G101" s="392"/>
      <c r="H101" s="405"/>
      <c r="I101" s="8"/>
      <c r="J101" s="8"/>
    </row>
    <row r="102" spans="2:11" ht="24" customHeight="1" thickBot="1" x14ac:dyDescent="0.6">
      <c r="B102" s="12">
        <v>3</v>
      </c>
      <c r="C102" s="393"/>
      <c r="D102" s="394"/>
      <c r="E102" s="394"/>
      <c r="F102" s="394"/>
      <c r="G102" s="394"/>
      <c r="H102" s="407"/>
      <c r="I102" s="8"/>
      <c r="J102" s="8"/>
    </row>
    <row r="103" spans="2:11" ht="25" customHeight="1" x14ac:dyDescent="0.55000000000000004">
      <c r="B103" s="8"/>
      <c r="C103" s="8"/>
      <c r="D103" s="8"/>
      <c r="E103" s="8"/>
      <c r="F103" s="8"/>
      <c r="G103" s="8"/>
      <c r="H103" s="8"/>
      <c r="I103" s="8"/>
      <c r="J103" s="8"/>
    </row>
    <row r="104" spans="2:11" ht="29.5" customHeight="1" x14ac:dyDescent="0.35">
      <c r="B104" s="487" t="s">
        <v>239</v>
      </c>
      <c r="C104" s="487"/>
      <c r="D104" s="487"/>
      <c r="E104" s="487"/>
      <c r="F104" s="487"/>
      <c r="G104" s="487"/>
      <c r="H104" s="487"/>
      <c r="I104" s="487"/>
      <c r="J104" s="487"/>
    </row>
    <row r="105" spans="2:11" ht="29.5" customHeight="1" thickBot="1" x14ac:dyDescent="0.6">
      <c r="B105" s="266" t="s">
        <v>240</v>
      </c>
      <c r="C105" s="266"/>
      <c r="D105" s="266"/>
      <c r="E105" s="266"/>
      <c r="F105" s="266"/>
      <c r="G105" s="8"/>
      <c r="H105" s="8"/>
      <c r="I105" s="8"/>
      <c r="J105" s="8"/>
    </row>
    <row r="106" spans="2:11" ht="21" customHeight="1" x14ac:dyDescent="0.35">
      <c r="B106" s="489" t="s">
        <v>241</v>
      </c>
      <c r="C106" s="490"/>
      <c r="D106" s="454" t="s">
        <v>242</v>
      </c>
      <c r="E106" s="454" t="s">
        <v>243</v>
      </c>
      <c r="F106" s="468" t="s">
        <v>244</v>
      </c>
      <c r="G106" s="465" t="s">
        <v>245</v>
      </c>
      <c r="H106" s="466"/>
      <c r="I106" s="466"/>
      <c r="J106" s="466"/>
      <c r="K106" s="467"/>
    </row>
    <row r="107" spans="2:11" ht="21.5" thickBot="1" x14ac:dyDescent="0.4">
      <c r="B107" s="491"/>
      <c r="C107" s="492"/>
      <c r="D107" s="455"/>
      <c r="E107" s="455"/>
      <c r="F107" s="469"/>
      <c r="G107" s="43" t="s">
        <v>246</v>
      </c>
      <c r="H107" s="39" t="s">
        <v>247</v>
      </c>
      <c r="I107" s="39" t="s">
        <v>248</v>
      </c>
      <c r="J107" s="39" t="s">
        <v>249</v>
      </c>
      <c r="K107" s="40" t="s">
        <v>250</v>
      </c>
    </row>
    <row r="108" spans="2:11" ht="21" x14ac:dyDescent="0.7">
      <c r="B108" s="451"/>
      <c r="C108" s="452"/>
      <c r="D108" s="160"/>
      <c r="E108" s="160"/>
      <c r="F108" s="161"/>
      <c r="G108" s="162"/>
      <c r="H108" s="163"/>
      <c r="I108" s="163"/>
      <c r="J108" s="163"/>
      <c r="K108" s="164"/>
    </row>
    <row r="109" spans="2:11" ht="21" x14ac:dyDescent="0.7">
      <c r="B109" s="451"/>
      <c r="C109" s="452"/>
      <c r="D109" s="160"/>
      <c r="E109" s="160"/>
      <c r="F109" s="161"/>
      <c r="G109" s="165"/>
      <c r="H109" s="166"/>
      <c r="I109" s="166"/>
      <c r="J109" s="166"/>
      <c r="K109" s="167"/>
    </row>
    <row r="110" spans="2:11" ht="21" x14ac:dyDescent="0.7">
      <c r="B110" s="451"/>
      <c r="C110" s="452"/>
      <c r="D110" s="160"/>
      <c r="E110" s="160"/>
      <c r="F110" s="161"/>
      <c r="G110" s="165"/>
      <c r="H110" s="166"/>
      <c r="I110" s="166"/>
      <c r="J110" s="166"/>
      <c r="K110" s="167"/>
    </row>
    <row r="111" spans="2:11" ht="21" x14ac:dyDescent="0.7">
      <c r="B111" s="451"/>
      <c r="C111" s="452"/>
      <c r="D111" s="160"/>
      <c r="E111" s="160"/>
      <c r="F111" s="161"/>
      <c r="G111" s="165"/>
      <c r="H111" s="166"/>
      <c r="I111" s="166"/>
      <c r="J111" s="166"/>
      <c r="K111" s="167"/>
    </row>
    <row r="112" spans="2:11" ht="21" x14ac:dyDescent="0.7">
      <c r="B112" s="451"/>
      <c r="C112" s="452"/>
      <c r="D112" s="160"/>
      <c r="E112" s="160"/>
      <c r="F112" s="161"/>
      <c r="G112" s="165"/>
      <c r="H112" s="166"/>
      <c r="I112" s="166"/>
      <c r="J112" s="166"/>
      <c r="K112" s="167"/>
    </row>
    <row r="113" spans="2:11" ht="21" x14ac:dyDescent="0.7">
      <c r="B113" s="451"/>
      <c r="C113" s="452"/>
      <c r="D113" s="160"/>
      <c r="E113" s="160"/>
      <c r="F113" s="161"/>
      <c r="G113" s="165"/>
      <c r="H113" s="166"/>
      <c r="I113" s="166"/>
      <c r="J113" s="166"/>
      <c r="K113" s="167"/>
    </row>
    <row r="114" spans="2:11" ht="21" x14ac:dyDescent="0.7">
      <c r="B114" s="451"/>
      <c r="C114" s="452"/>
      <c r="D114" s="160"/>
      <c r="E114" s="160"/>
      <c r="F114" s="161"/>
      <c r="G114" s="165"/>
      <c r="H114" s="166"/>
      <c r="I114" s="166"/>
      <c r="J114" s="166"/>
      <c r="K114" s="167"/>
    </row>
    <row r="115" spans="2:11" ht="21" x14ac:dyDescent="0.7">
      <c r="B115" s="451"/>
      <c r="C115" s="452"/>
      <c r="D115" s="160"/>
      <c r="E115" s="160"/>
      <c r="F115" s="161"/>
      <c r="G115" s="165"/>
      <c r="H115" s="166"/>
      <c r="I115" s="166"/>
      <c r="J115" s="166"/>
      <c r="K115" s="167"/>
    </row>
    <row r="116" spans="2:11" ht="21" x14ac:dyDescent="0.7">
      <c r="B116" s="451"/>
      <c r="C116" s="452"/>
      <c r="D116" s="160"/>
      <c r="E116" s="160"/>
      <c r="F116" s="161"/>
      <c r="G116" s="165"/>
      <c r="H116" s="166"/>
      <c r="I116" s="166"/>
      <c r="J116" s="166"/>
      <c r="K116" s="167"/>
    </row>
    <row r="117" spans="2:11" ht="21.5" thickBot="1" x14ac:dyDescent="0.75">
      <c r="B117" s="451"/>
      <c r="C117" s="452"/>
      <c r="D117" s="160"/>
      <c r="E117" s="160"/>
      <c r="F117" s="161"/>
      <c r="G117" s="168"/>
      <c r="H117" s="169"/>
      <c r="I117" s="169"/>
      <c r="J117" s="169"/>
      <c r="K117" s="170"/>
    </row>
    <row r="118" spans="2:11" ht="21" customHeight="1" thickBot="1" x14ac:dyDescent="0.4">
      <c r="B118" s="481" t="s">
        <v>251</v>
      </c>
      <c r="C118" s="482"/>
      <c r="D118" s="254">
        <f>SUM(D108:D117)</f>
        <v>0</v>
      </c>
      <c r="E118" s="254">
        <f>SUM(E108:E117)</f>
        <v>0</v>
      </c>
      <c r="F118" s="46" t="s">
        <v>252</v>
      </c>
      <c r="G118" s="47" t="e">
        <f>AVERAGE(G108:G117)</f>
        <v>#DIV/0!</v>
      </c>
      <c r="H118" s="41" t="e">
        <f>AVERAGE(H108:H117)</f>
        <v>#DIV/0!</v>
      </c>
      <c r="I118" s="41" t="e">
        <f>AVERAGE(I108:I117)</f>
        <v>#DIV/0!</v>
      </c>
      <c r="J118" s="41" t="e">
        <f>AVERAGE(J108:J117)</f>
        <v>#DIV/0!</v>
      </c>
      <c r="K118" s="42" t="e">
        <f>AVERAGE(K108:K117)</f>
        <v>#DIV/0!</v>
      </c>
    </row>
    <row r="119" spans="2:11" ht="21" x14ac:dyDescent="0.55000000000000004">
      <c r="B119" s="8"/>
      <c r="C119" s="22"/>
      <c r="D119" s="22"/>
      <c r="E119" s="22"/>
      <c r="F119" s="22"/>
      <c r="G119" s="22"/>
      <c r="H119" s="22"/>
      <c r="I119" s="22"/>
      <c r="J119" s="22"/>
    </row>
    <row r="120" spans="2:11" ht="29.5" customHeight="1" x14ac:dyDescent="0.35">
      <c r="B120" s="487" t="s">
        <v>253</v>
      </c>
      <c r="C120" s="487"/>
      <c r="D120" s="487"/>
      <c r="E120" s="487"/>
      <c r="F120" s="487"/>
      <c r="G120" s="487"/>
      <c r="H120" s="487"/>
      <c r="I120" s="487"/>
      <c r="J120" s="487"/>
    </row>
    <row r="121" spans="2:11" ht="30" thickBot="1" x14ac:dyDescent="0.4">
      <c r="B121" s="266" t="s">
        <v>254</v>
      </c>
      <c r="C121" s="266"/>
      <c r="D121" s="266"/>
      <c r="E121" s="266"/>
      <c r="F121" s="266"/>
      <c r="G121" s="22"/>
      <c r="H121" s="22"/>
      <c r="I121" s="22"/>
      <c r="J121" s="22"/>
    </row>
    <row r="122" spans="2:11" ht="21" customHeight="1" x14ac:dyDescent="0.35">
      <c r="B122" s="477" t="s">
        <v>255</v>
      </c>
      <c r="C122" s="478"/>
      <c r="D122" s="475" t="s">
        <v>256</v>
      </c>
      <c r="E122" s="468" t="s">
        <v>257</v>
      </c>
      <c r="F122" s="468" t="s">
        <v>258</v>
      </c>
      <c r="G122" s="465" t="s">
        <v>259</v>
      </c>
      <c r="H122" s="466"/>
      <c r="I122" s="466"/>
      <c r="J122" s="466"/>
      <c r="K122" s="467"/>
    </row>
    <row r="123" spans="2:11" ht="28" customHeight="1" thickBot="1" x14ac:dyDescent="0.4">
      <c r="B123" s="479"/>
      <c r="C123" s="480"/>
      <c r="D123" s="476"/>
      <c r="E123" s="493"/>
      <c r="F123" s="469"/>
      <c r="G123" s="48" t="s">
        <v>246</v>
      </c>
      <c r="H123" s="44" t="s">
        <v>247</v>
      </c>
      <c r="I123" s="44" t="s">
        <v>248</v>
      </c>
      <c r="J123" s="44" t="s">
        <v>249</v>
      </c>
      <c r="K123" s="45" t="s">
        <v>250</v>
      </c>
    </row>
    <row r="124" spans="2:11" ht="21" x14ac:dyDescent="0.7">
      <c r="B124" s="451"/>
      <c r="C124" s="453"/>
      <c r="D124" s="171"/>
      <c r="E124" s="161"/>
      <c r="F124" s="161"/>
      <c r="G124" s="162"/>
      <c r="H124" s="163"/>
      <c r="I124" s="163"/>
      <c r="J124" s="163"/>
      <c r="K124" s="164"/>
    </row>
    <row r="125" spans="2:11" ht="21" x14ac:dyDescent="0.7">
      <c r="B125" s="451"/>
      <c r="C125" s="453"/>
      <c r="D125" s="171"/>
      <c r="E125" s="161"/>
      <c r="F125" s="161"/>
      <c r="G125" s="165"/>
      <c r="H125" s="166"/>
      <c r="I125" s="166"/>
      <c r="J125" s="166"/>
      <c r="K125" s="167"/>
    </row>
    <row r="126" spans="2:11" ht="21" x14ac:dyDescent="0.7">
      <c r="B126" s="451"/>
      <c r="C126" s="453"/>
      <c r="D126" s="171"/>
      <c r="E126" s="161"/>
      <c r="F126" s="161"/>
      <c r="G126" s="165"/>
      <c r="H126" s="166"/>
      <c r="I126" s="166"/>
      <c r="J126" s="166"/>
      <c r="K126" s="167"/>
    </row>
    <row r="127" spans="2:11" ht="21" x14ac:dyDescent="0.7">
      <c r="B127" s="451"/>
      <c r="C127" s="453"/>
      <c r="D127" s="171"/>
      <c r="E127" s="161"/>
      <c r="F127" s="161"/>
      <c r="G127" s="165"/>
      <c r="H127" s="166"/>
      <c r="I127" s="166"/>
      <c r="J127" s="166"/>
      <c r="K127" s="167"/>
    </row>
    <row r="128" spans="2:11" ht="21" x14ac:dyDescent="0.7">
      <c r="B128" s="451"/>
      <c r="C128" s="453"/>
      <c r="D128" s="171"/>
      <c r="E128" s="161"/>
      <c r="F128" s="161"/>
      <c r="G128" s="165"/>
      <c r="H128" s="166"/>
      <c r="I128" s="166"/>
      <c r="J128" s="166"/>
      <c r="K128" s="167"/>
    </row>
    <row r="129" spans="2:11" ht="21" x14ac:dyDescent="0.7">
      <c r="B129" s="451"/>
      <c r="C129" s="453"/>
      <c r="D129" s="171"/>
      <c r="E129" s="161"/>
      <c r="F129" s="161"/>
      <c r="G129" s="165"/>
      <c r="H129" s="166"/>
      <c r="I129" s="166"/>
      <c r="J129" s="166"/>
      <c r="K129" s="167"/>
    </row>
    <row r="130" spans="2:11" ht="21" x14ac:dyDescent="0.7">
      <c r="B130" s="451"/>
      <c r="C130" s="453"/>
      <c r="D130" s="171"/>
      <c r="E130" s="161"/>
      <c r="F130" s="161"/>
      <c r="G130" s="165"/>
      <c r="H130" s="166"/>
      <c r="I130" s="166"/>
      <c r="J130" s="166"/>
      <c r="K130" s="167"/>
    </row>
    <row r="131" spans="2:11" ht="21" x14ac:dyDescent="0.7">
      <c r="B131" s="451"/>
      <c r="C131" s="453"/>
      <c r="D131" s="171"/>
      <c r="E131" s="161"/>
      <c r="F131" s="161"/>
      <c r="G131" s="165"/>
      <c r="H131" s="166"/>
      <c r="I131" s="166"/>
      <c r="J131" s="166"/>
      <c r="K131" s="167"/>
    </row>
    <row r="132" spans="2:11" ht="21" x14ac:dyDescent="0.7">
      <c r="B132" s="451"/>
      <c r="C132" s="453"/>
      <c r="D132" s="171"/>
      <c r="E132" s="161"/>
      <c r="F132" s="161"/>
      <c r="G132" s="165"/>
      <c r="H132" s="166"/>
      <c r="I132" s="166"/>
      <c r="J132" s="166"/>
      <c r="K132" s="167"/>
    </row>
    <row r="133" spans="2:11" ht="21.5" thickBot="1" x14ac:dyDescent="0.75">
      <c r="B133" s="451"/>
      <c r="C133" s="453"/>
      <c r="D133" s="171"/>
      <c r="E133" s="161"/>
      <c r="F133" s="161"/>
      <c r="G133" s="168"/>
      <c r="H133" s="169"/>
      <c r="I133" s="169"/>
      <c r="J133" s="169"/>
      <c r="K133" s="170"/>
    </row>
    <row r="134" spans="2:11" ht="21" customHeight="1" thickBot="1" x14ac:dyDescent="0.4">
      <c r="B134" s="481" t="s">
        <v>251</v>
      </c>
      <c r="C134" s="483"/>
      <c r="D134" s="255" t="s">
        <v>252</v>
      </c>
      <c r="E134" s="256">
        <f>SUM(E124:E133)</f>
        <v>0</v>
      </c>
      <c r="F134" s="256">
        <f>SUM(F124:F133)</f>
        <v>0</v>
      </c>
      <c r="G134" s="47" t="e">
        <f>AVERAGE(G124:G133)</f>
        <v>#DIV/0!</v>
      </c>
      <c r="H134" s="41" t="e">
        <f>AVERAGE(H124:H133)</f>
        <v>#DIV/0!</v>
      </c>
      <c r="I134" s="41" t="e">
        <f>AVERAGE(I124:I133)</f>
        <v>#DIV/0!</v>
      </c>
      <c r="J134" s="41" t="e">
        <f>AVERAGE(J124:J133)</f>
        <v>#DIV/0!</v>
      </c>
      <c r="K134" s="42" t="e">
        <f>AVERAGE(K124:K133)</f>
        <v>#DIV/0!</v>
      </c>
    </row>
    <row r="135" spans="2:11" ht="21" x14ac:dyDescent="0.35">
      <c r="B135" s="23"/>
      <c r="C135" s="23"/>
      <c r="D135" s="24"/>
      <c r="E135" s="24"/>
      <c r="F135" s="25"/>
      <c r="G135" s="25"/>
      <c r="H135" s="25"/>
      <c r="I135" s="25"/>
      <c r="J135" s="25"/>
    </row>
    <row r="136" spans="2:11" ht="30" customHeight="1" thickBot="1" x14ac:dyDescent="0.4">
      <c r="B136" s="488" t="s">
        <v>260</v>
      </c>
      <c r="C136" s="488"/>
      <c r="D136" s="488"/>
      <c r="E136" s="253"/>
      <c r="F136" s="253"/>
      <c r="G136" s="253"/>
      <c r="H136" s="25"/>
      <c r="I136" s="25"/>
      <c r="J136" s="25"/>
    </row>
    <row r="137" spans="2:11" ht="21.5" thickBot="1" x14ac:dyDescent="0.4">
      <c r="B137" s="5" t="s">
        <v>44</v>
      </c>
      <c r="C137" s="6" t="s">
        <v>261</v>
      </c>
      <c r="D137" s="7" t="s">
        <v>262</v>
      </c>
      <c r="E137" s="253"/>
      <c r="F137" s="253"/>
      <c r="G137" s="253"/>
      <c r="H137" s="25"/>
      <c r="I137" s="25"/>
      <c r="J137" s="25"/>
    </row>
    <row r="138" spans="2:11" ht="21" x14ac:dyDescent="0.35">
      <c r="B138" s="9">
        <v>1</v>
      </c>
      <c r="C138" s="156"/>
      <c r="D138" s="251"/>
      <c r="E138" s="24"/>
      <c r="F138" s="25"/>
      <c r="G138" s="25"/>
      <c r="H138" s="25"/>
      <c r="I138" s="25"/>
      <c r="J138" s="25"/>
    </row>
    <row r="139" spans="2:11" ht="21" x14ac:dyDescent="0.35">
      <c r="B139" s="10">
        <v>2</v>
      </c>
      <c r="C139" s="156"/>
      <c r="D139" s="251"/>
      <c r="E139" s="24"/>
      <c r="F139" s="25"/>
      <c r="G139" s="25"/>
      <c r="H139" s="25"/>
      <c r="I139" s="25"/>
      <c r="J139" s="25"/>
    </row>
    <row r="140" spans="2:11" ht="21" x14ac:dyDescent="0.35">
      <c r="B140" s="10">
        <v>3</v>
      </c>
      <c r="C140" s="156"/>
      <c r="D140" s="251"/>
      <c r="E140" s="24"/>
      <c r="F140" s="25"/>
      <c r="G140" s="25"/>
      <c r="H140" s="25"/>
      <c r="I140" s="25"/>
      <c r="J140" s="25"/>
    </row>
    <row r="141" spans="2:11" ht="21" x14ac:dyDescent="0.35">
      <c r="B141" s="10">
        <v>4</v>
      </c>
      <c r="C141" s="156"/>
      <c r="D141" s="251"/>
      <c r="E141" s="24"/>
      <c r="F141" s="25"/>
      <c r="G141" s="25"/>
      <c r="H141" s="25"/>
      <c r="I141" s="25"/>
      <c r="J141" s="25"/>
    </row>
    <row r="142" spans="2:11" ht="21.5" thickBot="1" x14ac:dyDescent="0.4">
      <c r="B142" s="12">
        <v>5</v>
      </c>
      <c r="C142" s="158"/>
      <c r="D142" s="252"/>
      <c r="E142" s="22"/>
      <c r="F142" s="22"/>
      <c r="G142" s="22"/>
      <c r="H142" s="22"/>
      <c r="I142" s="22"/>
      <c r="J142" s="22"/>
    </row>
    <row r="143" spans="2:11" ht="21" x14ac:dyDescent="0.35">
      <c r="B143" s="21"/>
      <c r="C143" s="21"/>
      <c r="D143" s="26"/>
      <c r="E143" s="22"/>
      <c r="F143" s="22"/>
      <c r="G143" s="22"/>
      <c r="H143" s="22"/>
      <c r="I143" s="22"/>
      <c r="J143" s="22"/>
    </row>
    <row r="144" spans="2:11" ht="30" customHeight="1" thickBot="1" x14ac:dyDescent="0.4">
      <c r="B144" s="488" t="s">
        <v>263</v>
      </c>
      <c r="C144" s="488"/>
      <c r="D144" s="488"/>
      <c r="E144" s="13"/>
      <c r="F144" s="13"/>
      <c r="G144" s="25"/>
      <c r="H144" s="25"/>
      <c r="I144" s="25"/>
      <c r="J144" s="25"/>
    </row>
    <row r="145" spans="2:10" ht="21.5" thickBot="1" x14ac:dyDescent="0.4">
      <c r="B145" s="5" t="s">
        <v>44</v>
      </c>
      <c r="C145" s="6" t="s">
        <v>264</v>
      </c>
      <c r="D145" s="7" t="s">
        <v>265</v>
      </c>
      <c r="E145" s="24"/>
      <c r="F145" s="25"/>
      <c r="G145" s="25"/>
      <c r="H145" s="25"/>
      <c r="I145" s="25"/>
      <c r="J145" s="25"/>
    </row>
    <row r="146" spans="2:10" ht="21" x14ac:dyDescent="0.35">
      <c r="B146" s="9">
        <v>1</v>
      </c>
      <c r="C146" s="156"/>
      <c r="D146" s="251"/>
      <c r="E146" s="24"/>
      <c r="F146" s="25"/>
      <c r="G146" s="25"/>
      <c r="H146" s="25"/>
      <c r="I146" s="25"/>
      <c r="J146" s="25"/>
    </row>
    <row r="147" spans="2:10" ht="21" x14ac:dyDescent="0.35">
      <c r="B147" s="10">
        <v>2</v>
      </c>
      <c r="C147" s="156"/>
      <c r="D147" s="251"/>
      <c r="E147" s="24"/>
      <c r="F147" s="25"/>
      <c r="G147" s="25"/>
      <c r="H147" s="25"/>
      <c r="I147" s="25"/>
      <c r="J147" s="25"/>
    </row>
    <row r="148" spans="2:10" ht="21" x14ac:dyDescent="0.35">
      <c r="B148" s="10">
        <v>3</v>
      </c>
      <c r="C148" s="156"/>
      <c r="D148" s="251"/>
      <c r="E148" s="24"/>
      <c r="F148" s="25"/>
      <c r="G148" s="25"/>
      <c r="H148" s="25"/>
      <c r="I148" s="25"/>
      <c r="J148" s="25"/>
    </row>
    <row r="149" spans="2:10" ht="21" x14ac:dyDescent="0.35">
      <c r="B149" s="10">
        <v>4</v>
      </c>
      <c r="C149" s="156"/>
      <c r="D149" s="251"/>
      <c r="E149" s="24"/>
      <c r="F149" s="25"/>
      <c r="G149" s="25"/>
      <c r="H149" s="25"/>
      <c r="I149" s="25"/>
      <c r="J149" s="25"/>
    </row>
    <row r="150" spans="2:10" ht="21.5" thickBot="1" x14ac:dyDescent="0.4">
      <c r="B150" s="12">
        <v>5</v>
      </c>
      <c r="C150" s="158"/>
      <c r="D150" s="252"/>
      <c r="E150" s="22"/>
      <c r="F150" s="22"/>
      <c r="G150" s="22"/>
      <c r="H150" s="22"/>
      <c r="I150" s="22"/>
      <c r="J150" s="22"/>
    </row>
    <row r="151" spans="2:10" ht="21" x14ac:dyDescent="0.35">
      <c r="B151" s="21"/>
      <c r="C151" s="21"/>
      <c r="D151" s="26"/>
      <c r="E151" s="22"/>
      <c r="F151" s="22"/>
      <c r="G151" s="22"/>
      <c r="H151" s="22"/>
      <c r="I151" s="22"/>
      <c r="J151" s="22"/>
    </row>
    <row r="152" spans="2:10" ht="30" customHeight="1" x14ac:dyDescent="0.35">
      <c r="B152" s="486" t="s">
        <v>266</v>
      </c>
      <c r="C152" s="486"/>
      <c r="D152" s="486"/>
      <c r="E152" s="486"/>
      <c r="F152" s="486"/>
      <c r="G152" s="486"/>
      <c r="H152" s="486"/>
      <c r="I152" s="22"/>
      <c r="J152" s="22"/>
    </row>
    <row r="153" spans="2:10" ht="63.65" customHeight="1" thickBot="1" x14ac:dyDescent="0.4">
      <c r="B153" s="459" t="s">
        <v>267</v>
      </c>
      <c r="C153" s="459"/>
      <c r="D153" s="459"/>
      <c r="E153" s="459"/>
      <c r="F153" s="459"/>
      <c r="G153" s="459"/>
      <c r="H153" s="459"/>
      <c r="I153" s="22"/>
      <c r="J153" s="22"/>
    </row>
    <row r="154" spans="2:10" s="28" customFormat="1" ht="41.5" customHeight="1" thickBot="1" x14ac:dyDescent="0.55000000000000004">
      <c r="B154" s="38">
        <v>1</v>
      </c>
      <c r="C154" s="456"/>
      <c r="D154" s="419"/>
      <c r="E154" s="419"/>
      <c r="F154" s="419"/>
      <c r="G154" s="419"/>
      <c r="H154" s="420"/>
      <c r="I154" s="27"/>
      <c r="J154" s="27"/>
    </row>
    <row r="155" spans="2:10" s="28" customFormat="1" ht="41.5" customHeight="1" thickBot="1" x14ac:dyDescent="0.55000000000000004">
      <c r="B155" s="9">
        <v>2</v>
      </c>
      <c r="C155" s="456"/>
      <c r="D155" s="419"/>
      <c r="E155" s="419"/>
      <c r="F155" s="419"/>
      <c r="G155" s="419"/>
      <c r="H155" s="420"/>
      <c r="I155" s="27"/>
      <c r="J155" s="27"/>
    </row>
    <row r="156" spans="2:10" s="28" customFormat="1" ht="41.5" customHeight="1" thickBot="1" x14ac:dyDescent="0.55000000000000004">
      <c r="B156" s="10">
        <v>3</v>
      </c>
      <c r="C156" s="456"/>
      <c r="D156" s="419"/>
      <c r="E156" s="419"/>
      <c r="F156" s="419"/>
      <c r="G156" s="419"/>
      <c r="H156" s="420"/>
      <c r="I156" s="27"/>
      <c r="J156" s="27"/>
    </row>
    <row r="157" spans="2:10" s="28" customFormat="1" ht="41.5" customHeight="1" thickBot="1" x14ac:dyDescent="0.55000000000000004">
      <c r="B157" s="10">
        <v>4</v>
      </c>
      <c r="C157" s="456"/>
      <c r="D157" s="419"/>
      <c r="E157" s="419"/>
      <c r="F157" s="419"/>
      <c r="G157" s="419"/>
      <c r="H157" s="420"/>
      <c r="I157" s="27"/>
      <c r="J157" s="27"/>
    </row>
    <row r="158" spans="2:10" s="28" customFormat="1" ht="41.5" customHeight="1" thickBot="1" x14ac:dyDescent="0.55000000000000004">
      <c r="B158" s="12">
        <v>5</v>
      </c>
      <c r="C158" s="456"/>
      <c r="D158" s="419"/>
      <c r="E158" s="419"/>
      <c r="F158" s="419"/>
      <c r="G158" s="419"/>
      <c r="H158" s="420"/>
      <c r="I158" s="27"/>
      <c r="J158" s="27"/>
    </row>
    <row r="159" spans="2:10" s="28" customFormat="1" ht="21.65" customHeight="1" thickBot="1" x14ac:dyDescent="0.75">
      <c r="B159" s="401" t="s">
        <v>82</v>
      </c>
      <c r="C159" s="401"/>
      <c r="D159" s="401"/>
      <c r="E159" s="401"/>
      <c r="F159" s="401"/>
      <c r="G159" s="49"/>
      <c r="H159" s="49"/>
      <c r="I159" s="27"/>
      <c r="J159" s="27"/>
    </row>
    <row r="160" spans="2:10" s="28" customFormat="1" ht="24" customHeight="1" x14ac:dyDescent="0.5">
      <c r="B160" s="19">
        <v>1</v>
      </c>
      <c r="C160" s="389"/>
      <c r="D160" s="390"/>
      <c r="E160" s="390"/>
      <c r="F160" s="390"/>
      <c r="G160" s="390"/>
      <c r="H160" s="403"/>
      <c r="I160" s="27"/>
      <c r="J160" s="27"/>
    </row>
    <row r="161" spans="2:10" s="28" customFormat="1" ht="24" customHeight="1" x14ac:dyDescent="0.5">
      <c r="B161" s="10">
        <v>2</v>
      </c>
      <c r="C161" s="391"/>
      <c r="D161" s="392"/>
      <c r="E161" s="392"/>
      <c r="F161" s="392"/>
      <c r="G161" s="392"/>
      <c r="H161" s="405"/>
      <c r="I161" s="27"/>
      <c r="J161" s="27"/>
    </row>
    <row r="162" spans="2:10" s="28" customFormat="1" ht="24" customHeight="1" thickBot="1" x14ac:dyDescent="0.55000000000000004">
      <c r="B162" s="12">
        <v>3</v>
      </c>
      <c r="C162" s="393"/>
      <c r="D162" s="394"/>
      <c r="E162" s="394"/>
      <c r="F162" s="394"/>
      <c r="G162" s="394"/>
      <c r="H162" s="407"/>
      <c r="I162" s="27"/>
      <c r="J162" s="27"/>
    </row>
    <row r="163" spans="2:10" ht="21" x14ac:dyDescent="0.55000000000000004">
      <c r="B163" s="8"/>
      <c r="C163" s="22"/>
      <c r="D163" s="22"/>
      <c r="E163" s="22"/>
      <c r="F163" s="22"/>
      <c r="G163" s="22"/>
      <c r="H163" s="22"/>
      <c r="I163" s="22"/>
      <c r="J163" s="22"/>
    </row>
    <row r="164" spans="2:10" ht="29.5" customHeight="1" x14ac:dyDescent="0.35">
      <c r="B164" s="486" t="s">
        <v>268</v>
      </c>
      <c r="C164" s="486"/>
      <c r="D164" s="486"/>
      <c r="E164" s="486"/>
      <c r="F164" s="486"/>
      <c r="G164" s="486"/>
      <c r="H164" s="486"/>
      <c r="I164" s="22"/>
      <c r="J164" s="22"/>
    </row>
    <row r="165" spans="2:10" ht="30" thickBot="1" x14ac:dyDescent="0.4">
      <c r="B165" s="459" t="s">
        <v>269</v>
      </c>
      <c r="C165" s="459"/>
      <c r="D165" s="459"/>
      <c r="E165" s="459"/>
      <c r="F165" s="459"/>
      <c r="G165" s="459"/>
      <c r="H165" s="459"/>
      <c r="I165" s="22"/>
      <c r="J165" s="22"/>
    </row>
    <row r="166" spans="2:10" s="28" customFormat="1" ht="41.15" customHeight="1" thickBot="1" x14ac:dyDescent="0.55000000000000004">
      <c r="B166" s="19">
        <v>1</v>
      </c>
      <c r="C166" s="402"/>
      <c r="D166" s="390"/>
      <c r="E166" s="390"/>
      <c r="F166" s="390"/>
      <c r="G166" s="390"/>
      <c r="H166" s="403"/>
      <c r="I166" s="27"/>
      <c r="J166" s="27"/>
    </row>
    <row r="167" spans="2:10" s="28" customFormat="1" ht="41.15" customHeight="1" thickBot="1" x14ac:dyDescent="0.55000000000000004">
      <c r="B167" s="10">
        <v>2</v>
      </c>
      <c r="C167" s="402"/>
      <c r="D167" s="390"/>
      <c r="E167" s="390"/>
      <c r="F167" s="390"/>
      <c r="G167" s="390"/>
      <c r="H167" s="403"/>
      <c r="I167" s="27"/>
      <c r="J167" s="27"/>
    </row>
    <row r="168" spans="2:10" s="28" customFormat="1" ht="41.15" customHeight="1" thickBot="1" x14ac:dyDescent="0.55000000000000004">
      <c r="B168" s="10">
        <v>3</v>
      </c>
      <c r="C168" s="402"/>
      <c r="D168" s="390"/>
      <c r="E168" s="390"/>
      <c r="F168" s="390"/>
      <c r="G168" s="390"/>
      <c r="H168" s="403"/>
      <c r="I168" s="27"/>
      <c r="J168" s="27"/>
    </row>
    <row r="169" spans="2:10" s="28" customFormat="1" ht="41.15" customHeight="1" thickBot="1" x14ac:dyDescent="0.55000000000000004">
      <c r="B169" s="10">
        <v>4</v>
      </c>
      <c r="C169" s="402"/>
      <c r="D169" s="390"/>
      <c r="E169" s="390"/>
      <c r="F169" s="390"/>
      <c r="G169" s="390"/>
      <c r="H169" s="403"/>
      <c r="I169" s="27"/>
      <c r="J169" s="27"/>
    </row>
    <row r="170" spans="2:10" s="28" customFormat="1" ht="41.15" customHeight="1" thickBot="1" x14ac:dyDescent="0.55000000000000004">
      <c r="B170" s="12">
        <v>5</v>
      </c>
      <c r="C170" s="456"/>
      <c r="D170" s="419"/>
      <c r="E170" s="419"/>
      <c r="F170" s="419"/>
      <c r="G170" s="419"/>
      <c r="H170" s="420"/>
      <c r="I170" s="27"/>
      <c r="J170" s="27"/>
    </row>
    <row r="171" spans="2:10" s="28" customFormat="1" ht="21.65" customHeight="1" thickBot="1" x14ac:dyDescent="0.75">
      <c r="B171" s="401" t="s">
        <v>82</v>
      </c>
      <c r="C171" s="401"/>
      <c r="D171" s="401"/>
      <c r="E171" s="401"/>
      <c r="F171" s="401"/>
      <c r="G171" s="49"/>
      <c r="H171" s="49"/>
      <c r="I171" s="27"/>
      <c r="J171" s="27"/>
    </row>
    <row r="172" spans="2:10" s="28" customFormat="1" ht="24" customHeight="1" x14ac:dyDescent="0.5">
      <c r="B172" s="19">
        <v>1</v>
      </c>
      <c r="C172" s="389"/>
      <c r="D172" s="390"/>
      <c r="E172" s="390"/>
      <c r="F172" s="390"/>
      <c r="G172" s="390"/>
      <c r="H172" s="403"/>
      <c r="I172" s="27"/>
      <c r="J172" s="27"/>
    </row>
    <row r="173" spans="2:10" s="28" customFormat="1" ht="24" customHeight="1" x14ac:dyDescent="0.5">
      <c r="B173" s="10">
        <v>2</v>
      </c>
      <c r="C173" s="391"/>
      <c r="D173" s="392"/>
      <c r="E173" s="392"/>
      <c r="F173" s="392"/>
      <c r="G173" s="392"/>
      <c r="H173" s="405"/>
      <c r="I173" s="27"/>
      <c r="J173" s="27"/>
    </row>
    <row r="174" spans="2:10" s="28" customFormat="1" ht="24" customHeight="1" thickBot="1" x14ac:dyDescent="0.55000000000000004">
      <c r="B174" s="12">
        <v>3</v>
      </c>
      <c r="C174" s="393"/>
      <c r="D174" s="394"/>
      <c r="E174" s="394"/>
      <c r="F174" s="394"/>
      <c r="G174" s="394"/>
      <c r="H174" s="407"/>
      <c r="I174" s="27"/>
      <c r="J174" s="27"/>
    </row>
    <row r="175" spans="2:10" ht="21" x14ac:dyDescent="0.55000000000000004">
      <c r="B175" s="8"/>
      <c r="C175" s="22"/>
      <c r="D175" s="22"/>
      <c r="E175" s="22"/>
      <c r="F175" s="22"/>
      <c r="G175" s="22"/>
      <c r="H175" s="22"/>
      <c r="I175" s="22"/>
      <c r="J175" s="22"/>
    </row>
    <row r="176" spans="2:10" ht="24.5" x14ac:dyDescent="0.35">
      <c r="B176" s="463" t="s">
        <v>82</v>
      </c>
      <c r="C176" s="463"/>
      <c r="D176" s="463"/>
      <c r="E176" s="463"/>
      <c r="F176" s="463"/>
      <c r="G176" s="22"/>
      <c r="H176" s="22"/>
      <c r="I176" s="22"/>
      <c r="J176" s="22"/>
    </row>
    <row r="177" spans="2:10" ht="29.5" customHeight="1" x14ac:dyDescent="0.35">
      <c r="B177" s="486" t="s">
        <v>270</v>
      </c>
      <c r="C177" s="486"/>
      <c r="D177" s="486"/>
      <c r="E177" s="486"/>
      <c r="F177" s="486"/>
      <c r="G177" s="486"/>
      <c r="H177" s="486"/>
      <c r="I177" s="22"/>
      <c r="J177" s="22"/>
    </row>
    <row r="178" spans="2:10" ht="30" thickBot="1" x14ac:dyDescent="0.4">
      <c r="B178" s="459" t="s">
        <v>271</v>
      </c>
      <c r="C178" s="459"/>
      <c r="D178" s="459"/>
      <c r="E178" s="459"/>
      <c r="F178" s="459"/>
      <c r="G178" s="459"/>
      <c r="H178" s="459"/>
      <c r="I178" s="22"/>
      <c r="J178" s="22"/>
    </row>
    <row r="179" spans="2:10" s="28" customFormat="1" ht="41.5" customHeight="1" thickBot="1" x14ac:dyDescent="0.55000000000000004">
      <c r="B179" s="19">
        <v>1</v>
      </c>
      <c r="C179" s="470"/>
      <c r="D179" s="471"/>
      <c r="E179" s="471"/>
      <c r="F179" s="471"/>
      <c r="G179" s="471"/>
      <c r="H179" s="472"/>
      <c r="I179" s="27"/>
      <c r="J179" s="27"/>
    </row>
    <row r="180" spans="2:10" s="28" customFormat="1" ht="41.5" customHeight="1" thickBot="1" x14ac:dyDescent="0.55000000000000004">
      <c r="B180" s="10">
        <v>2</v>
      </c>
      <c r="C180" s="470"/>
      <c r="D180" s="471"/>
      <c r="E180" s="471"/>
      <c r="F180" s="471"/>
      <c r="G180" s="471"/>
      <c r="H180" s="472"/>
      <c r="I180" s="27"/>
      <c r="J180" s="27"/>
    </row>
    <row r="181" spans="2:10" s="28" customFormat="1" ht="41.5" customHeight="1" thickBot="1" x14ac:dyDescent="0.55000000000000004">
      <c r="B181" s="20">
        <v>3</v>
      </c>
      <c r="C181" s="470"/>
      <c r="D181" s="471"/>
      <c r="E181" s="471"/>
      <c r="F181" s="471"/>
      <c r="G181" s="471"/>
      <c r="H181" s="472"/>
      <c r="I181" s="27"/>
      <c r="J181" s="27"/>
    </row>
    <row r="182" spans="2:10" s="28" customFormat="1" ht="41.5" customHeight="1" thickBot="1" x14ac:dyDescent="0.55000000000000004">
      <c r="B182" s="20">
        <v>4</v>
      </c>
      <c r="C182" s="470"/>
      <c r="D182" s="471"/>
      <c r="E182" s="471"/>
      <c r="F182" s="471"/>
      <c r="G182" s="471"/>
      <c r="H182" s="472"/>
      <c r="I182" s="27"/>
      <c r="J182" s="27"/>
    </row>
    <row r="183" spans="2:10" s="28" customFormat="1" ht="41.5" customHeight="1" thickBot="1" x14ac:dyDescent="0.55000000000000004">
      <c r="B183" s="12">
        <v>5</v>
      </c>
      <c r="C183" s="456"/>
      <c r="D183" s="419"/>
      <c r="E183" s="419"/>
      <c r="F183" s="419"/>
      <c r="G183" s="419"/>
      <c r="H183" s="420"/>
      <c r="I183" s="27"/>
      <c r="J183" s="27"/>
    </row>
    <row r="184" spans="2:10" s="28" customFormat="1" ht="24" customHeight="1" thickBot="1" x14ac:dyDescent="0.75">
      <c r="B184" s="401" t="s">
        <v>82</v>
      </c>
      <c r="C184" s="401"/>
      <c r="D184" s="401"/>
      <c r="E184" s="401"/>
      <c r="F184" s="401"/>
      <c r="G184" s="49"/>
      <c r="H184" s="49"/>
      <c r="I184" s="27"/>
      <c r="J184" s="27"/>
    </row>
    <row r="185" spans="2:10" s="28" customFormat="1" ht="24" customHeight="1" x14ac:dyDescent="0.5">
      <c r="B185" s="19">
        <v>1</v>
      </c>
      <c r="C185" s="389"/>
      <c r="D185" s="390"/>
      <c r="E185" s="390"/>
      <c r="F185" s="390"/>
      <c r="G185" s="390"/>
      <c r="H185" s="403"/>
      <c r="I185" s="27"/>
      <c r="J185" s="27"/>
    </row>
    <row r="186" spans="2:10" s="28" customFormat="1" ht="24" customHeight="1" x14ac:dyDescent="0.5">
      <c r="B186" s="10">
        <v>2</v>
      </c>
      <c r="C186" s="391"/>
      <c r="D186" s="392"/>
      <c r="E186" s="392"/>
      <c r="F186" s="392"/>
      <c r="G186" s="392"/>
      <c r="H186" s="405"/>
      <c r="I186" s="27"/>
      <c r="J186" s="27"/>
    </row>
    <row r="187" spans="2:10" s="28" customFormat="1" ht="24" customHeight="1" thickBot="1" x14ac:dyDescent="0.55000000000000004">
      <c r="B187" s="12">
        <v>3</v>
      </c>
      <c r="C187" s="393"/>
      <c r="D187" s="394"/>
      <c r="E187" s="394"/>
      <c r="F187" s="394"/>
      <c r="G187" s="394"/>
      <c r="H187" s="407"/>
      <c r="I187" s="27"/>
      <c r="J187" s="27"/>
    </row>
    <row r="188" spans="2:10" s="28" customFormat="1" ht="24" customHeight="1" x14ac:dyDescent="0.5">
      <c r="B188" s="473" t="s">
        <v>272</v>
      </c>
      <c r="C188" s="474"/>
      <c r="D188" s="474"/>
      <c r="E188" s="474"/>
      <c r="F188" s="474"/>
      <c r="G188" s="474"/>
      <c r="H188" s="474"/>
      <c r="I188" s="27"/>
      <c r="J188" s="27"/>
    </row>
    <row r="189" spans="2:10" s="28" customFormat="1" ht="24" customHeight="1" x14ac:dyDescent="0.5">
      <c r="B189" s="474"/>
      <c r="C189" s="474"/>
      <c r="D189" s="474"/>
      <c r="E189" s="474"/>
      <c r="F189" s="474"/>
      <c r="G189" s="474"/>
      <c r="H189" s="474"/>
      <c r="I189" s="27"/>
      <c r="J189" s="27"/>
    </row>
    <row r="190" spans="2:10" s="28" customFormat="1" ht="24" customHeight="1" x14ac:dyDescent="0.5">
      <c r="B190" s="474"/>
      <c r="C190" s="474"/>
      <c r="D190" s="474"/>
      <c r="E190" s="474"/>
      <c r="F190" s="474"/>
      <c r="G190" s="474"/>
      <c r="H190" s="474"/>
      <c r="I190" s="27"/>
      <c r="J190" s="27"/>
    </row>
    <row r="191" spans="2:10" s="28" customFormat="1" ht="24" customHeight="1" x14ac:dyDescent="0.5">
      <c r="B191" s="474"/>
      <c r="C191" s="474"/>
      <c r="D191" s="474"/>
      <c r="E191" s="474"/>
      <c r="F191" s="474"/>
      <c r="G191" s="474"/>
      <c r="H191" s="474"/>
      <c r="I191" s="27"/>
      <c r="J191" s="27"/>
    </row>
    <row r="192" spans="2:10" s="28" customFormat="1" ht="24" customHeight="1" x14ac:dyDescent="0.5">
      <c r="B192" s="474"/>
      <c r="C192" s="474"/>
      <c r="D192" s="474"/>
      <c r="E192" s="474"/>
      <c r="F192" s="474"/>
      <c r="G192" s="474"/>
      <c r="H192" s="474"/>
      <c r="I192" s="27"/>
      <c r="J192" s="27"/>
    </row>
    <row r="193" spans="1:10" s="28" customFormat="1" ht="24" customHeight="1" x14ac:dyDescent="0.5">
      <c r="B193" s="474"/>
      <c r="C193" s="474"/>
      <c r="D193" s="474"/>
      <c r="E193" s="474"/>
      <c r="F193" s="474"/>
      <c r="G193" s="474"/>
      <c r="H193" s="474"/>
      <c r="I193" s="27"/>
      <c r="J193" s="27"/>
    </row>
    <row r="194" spans="1:10" s="28" customFormat="1" ht="72.650000000000006" customHeight="1" x14ac:dyDescent="0.5">
      <c r="B194" s="474"/>
      <c r="C194" s="474"/>
      <c r="D194" s="474"/>
      <c r="E194" s="474"/>
      <c r="F194" s="474"/>
      <c r="G194" s="474"/>
      <c r="H194" s="474"/>
      <c r="I194" s="27"/>
      <c r="J194" s="27"/>
    </row>
    <row r="195" spans="1:10" ht="21" x14ac:dyDescent="0.55000000000000004">
      <c r="B195" s="8"/>
      <c r="C195" s="22"/>
      <c r="D195" s="22"/>
      <c r="E195" s="22"/>
      <c r="F195" s="22"/>
      <c r="G195" s="22"/>
      <c r="H195" s="22"/>
      <c r="I195" s="22"/>
      <c r="J195" s="22"/>
    </row>
    <row r="196" spans="1:10" ht="30" thickBot="1" x14ac:dyDescent="0.4">
      <c r="B196" s="266" t="s">
        <v>273</v>
      </c>
      <c r="C196" s="266"/>
      <c r="D196" s="266"/>
      <c r="E196" s="266"/>
      <c r="F196" s="266"/>
      <c r="G196" s="22"/>
      <c r="H196" s="22"/>
      <c r="I196" s="22"/>
      <c r="J196" s="22"/>
    </row>
    <row r="197" spans="1:10" ht="29.5" customHeight="1" x14ac:dyDescent="0.35">
      <c r="B197" s="274" t="b">
        <v>0</v>
      </c>
      <c r="C197" s="267" t="s">
        <v>274</v>
      </c>
      <c r="D197" s="267"/>
      <c r="E197" s="267"/>
      <c r="F197" s="267"/>
      <c r="G197" s="267"/>
      <c r="H197" s="268"/>
      <c r="I197" s="22"/>
      <c r="J197" s="22"/>
    </row>
    <row r="198" spans="1:10" ht="17.5" customHeight="1" x14ac:dyDescent="0.35">
      <c r="B198" s="275"/>
      <c r="C198" s="269"/>
      <c r="D198" s="269"/>
      <c r="E198" s="269"/>
      <c r="F198" s="269"/>
      <c r="G198" s="269"/>
      <c r="H198" s="270"/>
      <c r="I198" s="22"/>
      <c r="J198" s="22"/>
    </row>
    <row r="199" spans="1:10" ht="14.5" customHeight="1" x14ac:dyDescent="0.55000000000000004">
      <c r="B199" s="275"/>
      <c r="C199" s="269"/>
      <c r="D199" s="269"/>
      <c r="E199" s="269"/>
      <c r="F199" s="269"/>
      <c r="G199" s="269"/>
      <c r="H199" s="270"/>
      <c r="I199" s="8"/>
      <c r="J199" s="8"/>
    </row>
    <row r="200" spans="1:10" ht="16.5" customHeight="1" thickBot="1" x14ac:dyDescent="0.6">
      <c r="B200" s="276"/>
      <c r="C200" s="271"/>
      <c r="D200" s="271"/>
      <c r="E200" s="271"/>
      <c r="F200" s="271"/>
      <c r="G200" s="271"/>
      <c r="H200" s="272"/>
      <c r="I200" s="8"/>
      <c r="J200" s="8"/>
    </row>
    <row r="201" spans="1:10" ht="29.5" x14ac:dyDescent="0.55000000000000004">
      <c r="B201" s="8"/>
      <c r="C201" s="4"/>
      <c r="D201" s="4"/>
      <c r="E201" s="4"/>
      <c r="F201" s="4"/>
      <c r="G201" s="4"/>
      <c r="H201" s="8"/>
      <c r="I201" s="8"/>
      <c r="J201" s="8"/>
    </row>
    <row r="202" spans="1:10" ht="29.5" x14ac:dyDescent="0.55000000000000004">
      <c r="B202" s="8"/>
      <c r="C202" s="4"/>
      <c r="D202" s="4"/>
      <c r="E202" s="4"/>
      <c r="F202" s="4"/>
      <c r="G202" s="4"/>
      <c r="H202" s="8"/>
      <c r="I202" s="8"/>
      <c r="J202" s="8"/>
    </row>
    <row r="203" spans="1:10" ht="29.5" x14ac:dyDescent="0.35">
      <c r="C203" s="4"/>
      <c r="D203" s="4"/>
      <c r="E203" s="4"/>
      <c r="F203" s="4"/>
      <c r="G203" s="4"/>
    </row>
    <row r="204" spans="1:10" x14ac:dyDescent="0.35">
      <c r="A204" s="464"/>
      <c r="B204" s="464"/>
      <c r="C204" s="464"/>
      <c r="D204" s="464"/>
    </row>
  </sheetData>
  <sheetProtection algorithmName="SHA-512" hashValue="K2/COo7w6JHbGkArz8bhL+C0pBiyRDrBHA4nTuqUT119DqWmEM/lagqvdUk+gLwkQ31aFAeMmYexVeMUVSS85Q==" saltValue="DdbHnwz9TrrPqcmL4Aq+WA==" spinCount="100000" sheet="1" objects="1" scenarios="1"/>
  <mergeCells count="152">
    <mergeCell ref="B159:F159"/>
    <mergeCell ref="C160:H160"/>
    <mergeCell ref="C98:H98"/>
    <mergeCell ref="C154:H154"/>
    <mergeCell ref="B128:C128"/>
    <mergeCell ref="B129:C129"/>
    <mergeCell ref="B130:C130"/>
    <mergeCell ref="B131:C131"/>
    <mergeCell ref="B132:C132"/>
    <mergeCell ref="B133:C133"/>
    <mergeCell ref="B116:C116"/>
    <mergeCell ref="B117:C117"/>
    <mergeCell ref="B113:C113"/>
    <mergeCell ref="B144:D144"/>
    <mergeCell ref="B136:D136"/>
    <mergeCell ref="B106:C107"/>
    <mergeCell ref="B109:C109"/>
    <mergeCell ref="E122:E123"/>
    <mergeCell ref="B197:B200"/>
    <mergeCell ref="B36:H36"/>
    <mergeCell ref="B53:H53"/>
    <mergeCell ref="B70:H70"/>
    <mergeCell ref="B87:H87"/>
    <mergeCell ref="B104:J104"/>
    <mergeCell ref="B120:J120"/>
    <mergeCell ref="B164:H164"/>
    <mergeCell ref="B152:H152"/>
    <mergeCell ref="B177:H177"/>
    <mergeCell ref="C161:H161"/>
    <mergeCell ref="C162:H162"/>
    <mergeCell ref="C166:H166"/>
    <mergeCell ref="C167:H167"/>
    <mergeCell ref="C168:H168"/>
    <mergeCell ref="C169:H169"/>
    <mergeCell ref="B165:H165"/>
    <mergeCell ref="B184:F184"/>
    <mergeCell ref="C185:H185"/>
    <mergeCell ref="C186:H186"/>
    <mergeCell ref="C187:H187"/>
    <mergeCell ref="C182:H182"/>
    <mergeCell ref="C181:H181"/>
    <mergeCell ref="C170:H170"/>
    <mergeCell ref="C179:H179"/>
    <mergeCell ref="B178:H178"/>
    <mergeCell ref="B176:F176"/>
    <mergeCell ref="C41:H41"/>
    <mergeCell ref="C47:H47"/>
    <mergeCell ref="B108:C108"/>
    <mergeCell ref="B111:C111"/>
    <mergeCell ref="C50:H50"/>
    <mergeCell ref="C51:H51"/>
    <mergeCell ref="C56:H56"/>
    <mergeCell ref="C67:H67"/>
    <mergeCell ref="C68:H68"/>
    <mergeCell ref="C66:H66"/>
    <mergeCell ref="C57:H57"/>
    <mergeCell ref="C58:H58"/>
    <mergeCell ref="C64:H64"/>
    <mergeCell ref="B65:F65"/>
    <mergeCell ref="C73:H73"/>
    <mergeCell ref="C74:H74"/>
    <mergeCell ref="C75:H75"/>
    <mergeCell ref="C155:H155"/>
    <mergeCell ref="C156:H156"/>
    <mergeCell ref="C157:H157"/>
    <mergeCell ref="C158:H158"/>
    <mergeCell ref="B15:H15"/>
    <mergeCell ref="B105:F105"/>
    <mergeCell ref="B17:E17"/>
    <mergeCell ref="C44:H44"/>
    <mergeCell ref="C45:H45"/>
    <mergeCell ref="C46:H46"/>
    <mergeCell ref="C59:H59"/>
    <mergeCell ref="C60:H60"/>
    <mergeCell ref="C61:H61"/>
    <mergeCell ref="C62:H62"/>
    <mergeCell ref="C63:H63"/>
    <mergeCell ref="C76:H76"/>
    <mergeCell ref="C77:H77"/>
    <mergeCell ref="C78:H78"/>
    <mergeCell ref="C84:H84"/>
    <mergeCell ref="C72:H72"/>
    <mergeCell ref="C85:H85"/>
    <mergeCell ref="C89:H89"/>
    <mergeCell ref="C90:H90"/>
    <mergeCell ref="C91:H91"/>
    <mergeCell ref="B27:H27"/>
    <mergeCell ref="C43:H43"/>
    <mergeCell ref="B48:F48"/>
    <mergeCell ref="C49:H49"/>
    <mergeCell ref="A204:D204"/>
    <mergeCell ref="G106:K106"/>
    <mergeCell ref="E106:E107"/>
    <mergeCell ref="F106:F107"/>
    <mergeCell ref="B121:F121"/>
    <mergeCell ref="B196:F196"/>
    <mergeCell ref="C180:H180"/>
    <mergeCell ref="C183:H183"/>
    <mergeCell ref="B188:H194"/>
    <mergeCell ref="D122:D123"/>
    <mergeCell ref="F122:F123"/>
    <mergeCell ref="G122:K122"/>
    <mergeCell ref="B122:C123"/>
    <mergeCell ref="B124:C124"/>
    <mergeCell ref="B125:C125"/>
    <mergeCell ref="C197:H200"/>
    <mergeCell ref="B118:C118"/>
    <mergeCell ref="B134:C134"/>
    <mergeCell ref="B114:C114"/>
    <mergeCell ref="B115:C115"/>
    <mergeCell ref="B171:F171"/>
    <mergeCell ref="C172:H172"/>
    <mergeCell ref="C173:H173"/>
    <mergeCell ref="C174:H174"/>
    <mergeCell ref="B19:D19"/>
    <mergeCell ref="C55:H55"/>
    <mergeCell ref="B153:H153"/>
    <mergeCell ref="B88:H88"/>
    <mergeCell ref="B71:H71"/>
    <mergeCell ref="B54:H54"/>
    <mergeCell ref="B37:H37"/>
    <mergeCell ref="B34:C34"/>
    <mergeCell ref="C38:H38"/>
    <mergeCell ref="C39:H39"/>
    <mergeCell ref="C40:H40"/>
    <mergeCell ref="B30:C30"/>
    <mergeCell ref="B31:C31"/>
    <mergeCell ref="B32:C32"/>
    <mergeCell ref="B33:C33"/>
    <mergeCell ref="B28:E28"/>
    <mergeCell ref="B29:C29"/>
    <mergeCell ref="B82:F82"/>
    <mergeCell ref="C83:H83"/>
    <mergeCell ref="C79:H79"/>
    <mergeCell ref="C42:H42"/>
    <mergeCell ref="C94:H94"/>
    <mergeCell ref="C95:H95"/>
    <mergeCell ref="C96:H96"/>
    <mergeCell ref="C97:H97"/>
    <mergeCell ref="B110:C110"/>
    <mergeCell ref="B126:C126"/>
    <mergeCell ref="B127:C127"/>
    <mergeCell ref="B112:C112"/>
    <mergeCell ref="C80:H80"/>
    <mergeCell ref="C93:H93"/>
    <mergeCell ref="C100:H100"/>
    <mergeCell ref="D106:D107"/>
    <mergeCell ref="C92:H92"/>
    <mergeCell ref="B99:F99"/>
    <mergeCell ref="C101:H101"/>
    <mergeCell ref="C102:H102"/>
    <mergeCell ref="C81:H81"/>
  </mergeCells>
  <dataValidations xWindow="770" yWindow="450" count="46">
    <dataValidation allowBlank="1" showInputMessage="1" showErrorMessage="1" promptTitle="مجمعات سكانية محيطة بالموقع" prompt="تحديد المدن أو القرى أو الهجر والمجمعات السكانية المحيطة بموقع الرخصة في محيط قطره 100 كيلومتر" sqref="C20" xr:uid="{FC053630-46F2-4690-B3CC-AD1B28B1D15F}"/>
    <dataValidation allowBlank="1" showInputMessage="1" showErrorMessage="1" promptTitle="المسافة عن موقع الرخصة" prompt="تحديد المسافة بين موقع الرخصة المطلوبة وأقرب مدن أو قرى أو هجر أو أي مجمعات سكانية في محيط قطره 100 كيلومتر حسب اللائحة._x000a_ملاحظة: إدخال أرقام فقط بدون حروف." sqref="D20" xr:uid="{7F741759-3D85-4567-842D-FC71C569336F}"/>
    <dataValidation type="textLength" allowBlank="1" showInputMessage="1" showErrorMessage="1" sqref="C21:C25" xr:uid="{84878307-5D7D-4AE0-9CF4-D462B67A7C40}">
      <formula1>1</formula1>
      <formula2>20</formula2>
    </dataValidation>
    <dataValidation type="whole" allowBlank="1" showInputMessage="1" showErrorMessage="1" errorTitle="تنبيه" error="إدخال أرقام فقط في حدود النسبة (1 - 100) لا يتم إدخال حروف أو رموز" promptTitle="نسبة المشتريات من المجتمع المحلي" prompt="تحديد نسبة المشتريات من المجتمع المحلي من مجموع مشتريات الشركة خلال هذه السنة " sqref="G124:K133" xr:uid="{17562D67-12AE-4F35-9AF9-6D63A2300EB7}">
      <formula1>0</formula1>
      <formula2>100</formula2>
    </dataValidation>
    <dataValidation type="whole" allowBlank="1" showInputMessage="1" showErrorMessage="1" errorTitle="تنبيه" error="دخال أرقام فقط في حدود النسبة (1 - 100) لا يتم إدخال حروف أو رموز" promptTitle="نسبة التوظيف من المجتمع المحلي" prompt="تحديد نسبة التوظيف من المجتمع المحلي من مجموع موظفي الشركة خلال هذه السنة" sqref="G108:K117" xr:uid="{813E01FB-D152-4E36-A280-FC1C03AB3DBA}">
      <formula1>0</formula1>
      <formula2>100</formula2>
    </dataValidation>
    <dataValidation allowBlank="1" showInputMessage="1" showErrorMessage="1" promptTitle="أخرى (إختياري)" prompt="في حال وجود أي إضافات يرغب مقدم الطلب إضافتها قي هذا الخصوص ، فيمكنه كتابة ذلك في الخانات أدناه." sqref="B184:F184 B171:F171 B159:F159 B99:F99 B82:F82 B65:F65 B48:F48" xr:uid="{CE8DB8FC-D9E8-4758-9BC0-8248FAE461E1}"/>
    <dataValidation allowBlank="1" showInputMessage="1" showErrorMessage="1" promptTitle="التوقعات المحنملة" prompt="الإختيار من القائمة" sqref="B36" xr:uid="{77AA3316-213F-4CF9-930B-BF2C24B34826}"/>
    <dataValidation allowBlank="1" showInputMessage="1" showErrorMessage="1" promptTitle="الطرق المقترحة" prompt="الإختيار من القائمة" sqref="B53" xr:uid="{0A3F9601-26BE-439E-853C-37FCBC295B36}"/>
    <dataValidation allowBlank="1" showInputMessage="1" showErrorMessage="1" promptTitle="منهجية تلقي الشكاوي" prompt="الإختيار من القائمة" sqref="B70" xr:uid="{1F07F1AF-971F-4767-B9EE-52095A864F71}"/>
    <dataValidation allowBlank="1" showInputMessage="1" showErrorMessage="1" promptTitle="منهجية معالجة الشكاوي" prompt="الإختيار من القائمة" sqref="B87" xr:uid="{8586F23A-7768-474A-AD3E-6653BA7A85BA}"/>
    <dataValidation allowBlank="1" showInputMessage="1" showErrorMessage="1" promptTitle="نوع الوظائف" prompt="الإختيار من القائمة" sqref="B105:F105" xr:uid="{2ED81F57-8B7A-4480-A2D5-8DF61324C9E3}"/>
    <dataValidation allowBlank="1" showInputMessage="1" showErrorMessage="1" promptTitle="السلع والخدمات من المجتمع المحلي" prompt="الإختيار من القائمة" sqref="B121:F121" xr:uid="{72F9A6BB-D841-46E7-B57F-D03AB6AFF176}"/>
    <dataValidation allowBlank="1" showInputMessage="1" showErrorMessage="1" promptTitle="مصادر وكمية المياة" prompt="الإختيار من القائمة" sqref="B136" xr:uid="{3D9EA34E-87D0-4B43-8F66-E4ED52141DEA}"/>
    <dataValidation allowBlank="1" showInputMessage="1" showErrorMessage="1" promptTitle="مصادر وكمية الطاقة" prompt="الإختيار من القائمة" sqref="B144 E144:F144" xr:uid="{77E9C17F-C6D8-4D1C-8D53-27C3C0FE4F8C}"/>
    <dataValidation allowBlank="1" showInputMessage="1" showErrorMessage="1" promptTitle="زيادة نسبة السلع والخدمات" prompt="الإختيار من القائمة" sqref="B152" xr:uid="{05B40D8E-BED6-45C8-9191-2F714C39DBFC}"/>
    <dataValidation allowBlank="1" showInputMessage="1" showErrorMessage="1" promptTitle="الحلول المقترحة" prompt="الإختيار من القائمة" sqref="B164" xr:uid="{C311E747-CF43-4FA1-9668-B4BBEDE95126}"/>
    <dataValidation allowBlank="1" showInputMessage="1" showErrorMessage="1" promptTitle="الالتزامات الضافية (طواعية)" prompt="الإختيار من القائمة" sqref="B177" xr:uid="{F2D76927-2515-43C5-9E50-8804B25C91C5}"/>
    <dataValidation allowBlank="1" showInputMessage="1" showErrorMessage="1" promptTitle="تعهد مقدم الطلب" prompt="تعهد مقدم الطلب بالإلتزام بالمعلومات الواردة في هذا النموذج وكل ما جاء في هذا البند." sqref="B197" xr:uid="{7E90E81C-5BDD-43F2-906E-50A036D42171}"/>
    <dataValidation allowBlank="1" showInputMessage="1" showErrorMessage="1" errorTitle="تنبيه" error="يجب على مقدم الطلب قراءة بنود التعهد والتحديد بالموافقة على ذلك ليتم قبول الطلب," promptTitle="التعهد" prompt="يجب على مقدم الطلب قراءة بنود التعهد والتحديد بالموافقة على ذلك ليتم قبول الطلب," sqref="C197:H200" xr:uid="{F85BE4C3-1B16-48A1-819D-F8B6BF0392DA}"/>
    <dataValidation allowBlank="1" showInputMessage="1" showErrorMessage="1" promptTitle="نعهد مقدم الطلب" prompt="يجب على مقدم الطلب التحديد بالموافقة على البنود المحددة في التعهد ليتم قبول الطلب." sqref="B196:F196" xr:uid="{FCBCA439-11EB-4A1E-8BFB-76E887385AEB}"/>
    <dataValidation allowBlank="1" showInputMessage="1" showErrorMessage="1" promptTitle="نفاصيل الموقع" prompt="التأكد من المعلومات المقدمة في الجدول أدناه لموقع رخصة الكشف المطلوب وتسجيل مساحة الرخصة بالأرقام بالكيلومتر المربع وباء على ذلك يتم حساب الأجور السطحية والحد الأدنى للإنفاق السني تلقائيا" sqref="B17:E17" xr:uid="{51E4128B-0EA2-4215-958E-04D57CC2A48E}"/>
    <dataValidation allowBlank="1" showInputMessage="1" showErrorMessage="1" promptTitle="المجتمعات المحلية " prompt="يجب تحديد المجتمعات المحلية القريبة من موقع الرخصة وتقدير المسافة التي تربط الموقع بتلك المجتمعات وتكون ضمن الحدود المحدد في نظام التعدين واللائحة التنفيذية" sqref="B19:D19" xr:uid="{FF4C5A09-B35C-44AA-A5D3-53D2D7F2BBB8}"/>
    <dataValidation allowBlank="1" showInputMessage="1" showErrorMessage="1" promptTitle="خطة المشتريات " prompt="تقديم المعلومات حسب المطلوب في الجدول أدناه " sqref="B120:J120" xr:uid="{CDABC200-AACF-4BF9-B535-D0744F36EDBD}"/>
    <dataValidation allowBlank="1" showInputMessage="1" showErrorMessage="1" promptTitle="خطة التوظيف " prompt="تقديم المعلومات حسب المطلوب في الجدول أدناه " sqref="B104:J104" xr:uid="{AE29ED6D-AFB7-4EE2-BECC-E7974D911FB5}"/>
    <dataValidation allowBlank="1" showInputMessage="1" showErrorMessage="1" promptTitle="موظف المجتمع المحلي" prompt="تقديم المعلومات المختصرة عن الموظف المعين لإدارة المجتمع المحلي (يجب إدخال المعلومات كذلك عند تقديم الطلب في المنصة)" sqref="B28:E28" xr:uid="{25A8CA00-933A-44A4-93B4-525FAC0DF3BB}"/>
    <dataValidation allowBlank="1" showInputMessage="1" showErrorMessage="1" promptTitle="الوظيفة من المجتمع المحلي" prompt="الإختيار من القائمة للوظائف التي يتم تعينها للعمل في الرخصة المطلوبة لأعمال الكشف " sqref="B106:C107" xr:uid="{23404A56-4FFE-4141-9364-1D22338269D5}"/>
    <dataValidation allowBlank="1" showInputMessage="1" showErrorMessage="1" promptTitle="عدد الوظائف من المجتمع المحلي" prompt="تحديد عدد الوظائف التي يتم تعينها من المجتمع المحلي للوظيفة المحددة مقارنة بمجموع العدد لنفس الوظيفة" sqref="E106:E107" xr:uid="{608430E3-1605-4BA5-BB96-29CE1BCA4648}"/>
    <dataValidation allowBlank="1" showInputMessage="1" showErrorMessage="1" promptTitle="الراتب السنوي للوظيفة " prompt="يتم إدخال الراتب السنوي الإجمالي للوظيفة المحددة شامل البدلات بالريال السعودي بالأرقام فقط" sqref="F106:F107" xr:uid="{FCB9E979-8FB1-4483-9CC6-71B5DA1B651E}"/>
    <dataValidation allowBlank="1" showInputMessage="1" showErrorMessage="1" promptTitle="نسبة التوظيف من المجتمع المحلي" prompt="وضع النسبة المئوية المحددة للتوظيف من المجتمع المحلي بالنسبة للموطفيين المعينين من المجتمعات الأخري_x000a_مثال إذا كان مجموع عدد الوظائف 2 - وعدد الوظائف من المجتمع المحلي 1 فإن النسبة للسنة الأولى تصبح 50% وحسب خطة الشركة لزيادة نسبة التوظيف للسنوات التالية" sqref="G106:K106" xr:uid="{A0F1BA78-07F1-40BE-A189-D3D3DC0785D2}"/>
    <dataValidation allowBlank="1" showInputMessage="1" showErrorMessage="1" promptTitle="إجمالي المشتريات" prompt="تقدير إجمالي المشتريات السنوية بالريال السعودي لأعمال الكشف للرخصة المطلوبة " sqref="E122:E123" xr:uid="{12E22206-C83D-44A2-AD93-BFBA78DA58D7}"/>
    <dataValidation allowBlank="1" showInputMessage="1" showErrorMessage="1" promptTitle="الكمية / العدد" prompt="تقدير الكميات والأعداد المطلوبة للإستهلاك السنوي لأعمال الكشف للرخصة المطلوبة " sqref="D122:D123" xr:uid="{B54CC039-4A91-490E-984D-8D9B3E988A34}"/>
    <dataValidation allowBlank="1" showInputMessage="1" showErrorMessage="1" promptTitle="البضائع والخدمات" prompt="الإختيار من القائمة" sqref="B122:C123" xr:uid="{13F75336-72F7-46DF-BE00-6AD5CCBB7E6D}"/>
    <dataValidation allowBlank="1" showInputMessage="1" showErrorMessage="1" promptTitle="نسبة الشراء السنوية" prompt="تقدير النسبة المئوية لكمية الشراء السنوية للبضائع والخدمات المقدمة لعمليات الكشف للرخصة المطلوبة من المجتمعات المحلية القريبة من موقع الرخصة مقارنة بكمية الشراء من الأماكن والمدن الأخرى." sqref="G122:K122" xr:uid="{9DABC266-F42C-4972-BA57-77CFB51CC6E3}"/>
    <dataValidation allowBlank="1" showInputMessage="1" showErrorMessage="1" promptTitle="مجموع عدد الوظائف" prompt="تحديد مجموع عدد الوظائف التي يتم تعينها للوظيفة المحددة" sqref="D106:D107" xr:uid="{2B4973A3-F0C1-4B60-A485-D798028A99D6}"/>
    <dataValidation type="whole" operator="greaterThan" allowBlank="1" showInputMessage="1" showErrorMessage="1" promptTitle="مجموع عدد الوظائف" prompt="تحديدمجموع  عدد الوظائف المطلوب توظيفها للوظيفة المحددة. " sqref="D108:D117" xr:uid="{89F6F499-884A-480A-883A-273B988550AA}">
      <formula1>0</formula1>
    </dataValidation>
    <dataValidation type="whole" operator="greaterThan" allowBlank="1" showInputMessage="1" showErrorMessage="1" promptTitle="عدد الوظائف من المجتمع المحلي" prompt="تحديد عدد الوظائف المطلوب توظيفها من المجتمع المحلي للوظيفة المحددة" sqref="E108:E117" xr:uid="{7BDDA8DC-24B8-4E1A-AC67-86CCB770C15C}">
      <formula1>0</formula1>
    </dataValidation>
    <dataValidation type="whole" operator="greaterThan" allowBlank="1" showInputMessage="1" showErrorMessage="1" promptTitle="الراتب السنوي الاجمالي للموظف" prompt="تحديد الراتب السنوي الاجمالي للوظيفة المحددة بالريال السعودي بالأرقام" sqref="F109:F117" xr:uid="{C8AE6EDE-510D-4E39-B7F8-084A68F046B9}">
      <formula1>0</formula1>
    </dataValidation>
    <dataValidation type="whole" allowBlank="1" showInputMessage="1" showErrorMessage="1" errorTitle="نمبيه" error="إدخال أرقام للمسافة بالكيلومتر المربع (كم2) دون إدخال حروف " sqref="D22:D25" xr:uid="{CCF7D6B2-5AC2-4BDD-9ADC-CAF03518C01B}">
      <formula1>0</formula1>
      <formula2>100</formula2>
    </dataValidation>
    <dataValidation type="decimal" allowBlank="1" showInputMessage="1" showErrorMessage="1" errorTitle="نمبيه" error="إدخال أرقام للمسافة بالكيلومتر المربع (كم2) دون إدخال حروف " sqref="D21" xr:uid="{248E9151-9228-464D-B4DC-DAD1B0AAEA03}">
      <formula1>0</formula1>
      <formula2>100</formula2>
    </dataValidation>
    <dataValidation type="decimal" operator="greaterThan" allowBlank="1" showInputMessage="1" showErrorMessage="1" errorTitle="تنبيه" error="إدخال أرقام فقط حسب الوحدة المحددة لكمية المياه (متر مكعب / سنة) لا يتم إدخال حروف أو رموز" sqref="D138:D142" xr:uid="{08DA917D-1A45-45D2-AE6C-9A0A4FFCB487}">
      <formula1>0</formula1>
    </dataValidation>
    <dataValidation type="decimal" operator="greaterThan" allowBlank="1" showInputMessage="1" showErrorMessage="1" errorTitle="تنبيه" error="إدخال أرقام فقط حسب الوحدة المحددة لكمية الطاقة المستهلكة سنويا (كيلوواط/ساعة) لا يتم إدخال حروف أو رموز." sqref="D146:D150" xr:uid="{305E1F78-B5F1-481A-B326-F3D821F84F41}">
      <formula1>0</formula1>
    </dataValidation>
    <dataValidation allowBlank="1" showInputMessage="1" showErrorMessage="1" promptTitle="قيمة المشتريات من المجتمع المحلي" prompt="تقدير إجمالي قيمة المشتريات السنوية بالريال السعودي لأعمال الكشف للرخصة المطلوبة من المجتمعات القريبة من المواقع التعدينية لرفع الإقتصاد المحلي للمنطقة." sqref="F122:F123" xr:uid="{FCB43A64-88E4-40D4-950D-A674677170F2}"/>
    <dataValidation type="whole" operator="greaterThan" allowBlank="1" showInputMessage="1" showErrorMessage="1" errorTitle="تنبيه" error="تقدير الكميه من البضائع المراد إستخدامها سنويا (إدخال ارقام فقط وليس حروف)" promptTitle="قيمة المشتريات للكمية الإجمالية" prompt="تقدير قيمة المشتريات للكمية الإجمالية من جميع الأسواق القريبة من المجتمعات المحلية أو حتي التي تقع خارج حدود تلك المجتمعات. وبناء عليها يتم حساب نسبة قيمة الشراء من المجتمع المحلي بالنسبة للمجموع الكلي لقيمة الشراء." sqref="E124:E133" xr:uid="{8AF03AAB-F7B4-4A8C-B882-2ECE652C6D5A}">
      <formula1>0</formula1>
    </dataValidation>
    <dataValidation type="whole" operator="greaterThan" allowBlank="1" showInputMessage="1" showErrorMessage="1" errorTitle="تنبيه" error="إدخال قيمة المشتريات السنوية بالريال السعودي للبضائع الخدمات المراذ إستخدامها وصرفها في عمليات الكشف على الرخصة المطلوبة. إدخال أرقام فقط وليس حروف." promptTitle="قيمة المشتريات الاجمالية سنويا" prompt="تقدير القيمة الاجمالية للشراء من المجتمعات المحلية للبظائع والخدمات المطلوبة سنويا" sqref="F124:F133" xr:uid="{0D4C397F-2E2E-4AA0-AF86-F792B29BE69A}">
      <formula1>0</formula1>
    </dataValidation>
    <dataValidation type="whole" operator="greaterThan" allowBlank="1" showInputMessage="1" showErrorMessage="1" errorTitle="تنبيه" error="تقدير الكميه من البضائع المراد إستخدامها سنويا (إدخال ارقام فقط وليس حروف)" promptTitle="الكمية / العدد" prompt="تقدير الكمية الإجمالية والعدد الكلي من البظائع والخدمات المطلوبة سنويا" sqref="D124:D133" xr:uid="{7CB74FC9-4AD0-4BFF-B160-D7E3F4378B7A}">
      <formula1>0</formula1>
    </dataValidation>
    <dataValidation type="whole" operator="greaterThan" allowBlank="1" showInputMessage="1" showErrorMessage="1" promptTitle="الراتب السنوي الاجمالي للوظيفة" prompt="تحديد الراتب السنوي الاجمالي للوظيفة المحددة بالريال السعودي بالأرقام" sqref="F108" xr:uid="{32F1C7A4-80E4-4029-BF9E-E211F5C15410}">
      <formula1>0</formula1>
    </dataValidation>
  </dataValidations>
  <pageMargins left="0.7" right="0.7" top="0.75" bottom="0.75" header="0.3" footer="0.3"/>
  <pageSetup paperSize="9" scale="10" fitToHeight="4" orientation="portrait" r:id="rId1"/>
  <drawing r:id="rId2"/>
  <legacyDrawing r:id="rId3"/>
  <controls>
    <mc:AlternateContent xmlns:mc="http://schemas.openxmlformats.org/markup-compatibility/2006">
      <mc:Choice Requires="x14">
        <control shapeId="6163" r:id="rId4" name="Control 19">
          <controlPr defaultSize="0" r:id="rId5">
            <anchor moveWithCells="1">
              <from>
                <xdr:col>293</xdr:col>
                <xdr:colOff>520700</xdr:colOff>
                <xdr:row>198</xdr:row>
                <xdr:rowOff>12700</xdr:rowOff>
              </from>
              <to>
                <xdr:col>294</xdr:col>
                <xdr:colOff>12700</xdr:colOff>
                <xdr:row>199</xdr:row>
                <xdr:rowOff>0</xdr:rowOff>
              </to>
            </anchor>
          </controlPr>
        </control>
      </mc:Choice>
      <mc:Fallback>
        <control shapeId="6163" r:id="rId4" name="Control 19"/>
      </mc:Fallback>
    </mc:AlternateContent>
    <mc:AlternateContent xmlns:mc="http://schemas.openxmlformats.org/markup-compatibility/2006">
      <mc:Choice Requires="x14">
        <control shapeId="6162" r:id="rId6" name="Control 18">
          <controlPr defaultSize="0" autoPict="0" r:id="rId7">
            <anchor moveWithCells="1">
              <from>
                <xdr:col>295</xdr:col>
                <xdr:colOff>152400</xdr:colOff>
                <xdr:row>208</xdr:row>
                <xdr:rowOff>165100</xdr:rowOff>
              </from>
              <to>
                <xdr:col>295</xdr:col>
                <xdr:colOff>381000</xdr:colOff>
                <xdr:row>210</xdr:row>
                <xdr:rowOff>25400</xdr:rowOff>
              </to>
            </anchor>
          </controlPr>
        </control>
      </mc:Choice>
      <mc:Fallback>
        <control shapeId="6162" r:id="rId6" name="Control 18"/>
      </mc:Fallback>
    </mc:AlternateContent>
    <mc:AlternateContent xmlns:mc="http://schemas.openxmlformats.org/markup-compatibility/2006">
      <mc:Choice Requires="x14">
        <control shapeId="6161" r:id="rId8" name="Control 17">
          <controlPr defaultSize="0" autoPict="0" r:id="rId9">
            <anchor moveWithCells="1">
              <from>
                <xdr:col>295</xdr:col>
                <xdr:colOff>152400</xdr:colOff>
                <xdr:row>208</xdr:row>
                <xdr:rowOff>165100</xdr:rowOff>
              </from>
              <to>
                <xdr:col>295</xdr:col>
                <xdr:colOff>381000</xdr:colOff>
                <xdr:row>210</xdr:row>
                <xdr:rowOff>25400</xdr:rowOff>
              </to>
            </anchor>
          </controlPr>
        </control>
      </mc:Choice>
      <mc:Fallback>
        <control shapeId="6161" r:id="rId8" name="Control 17"/>
      </mc:Fallback>
    </mc:AlternateContent>
    <mc:AlternateContent xmlns:mc="http://schemas.openxmlformats.org/markup-compatibility/2006">
      <mc:Choice Requires="x14">
        <control shapeId="6160" r:id="rId10" name="Control 16">
          <controlPr defaultSize="0" autoPict="0" r:id="rId11">
            <anchor moveWithCells="1">
              <from>
                <xdr:col>295</xdr:col>
                <xdr:colOff>152400</xdr:colOff>
                <xdr:row>208</xdr:row>
                <xdr:rowOff>165100</xdr:rowOff>
              </from>
              <to>
                <xdr:col>295</xdr:col>
                <xdr:colOff>381000</xdr:colOff>
                <xdr:row>210</xdr:row>
                <xdr:rowOff>25400</xdr:rowOff>
              </to>
            </anchor>
          </controlPr>
        </control>
      </mc:Choice>
      <mc:Fallback>
        <control shapeId="6160" r:id="rId10" name="Control 16"/>
      </mc:Fallback>
    </mc:AlternateContent>
    <mc:AlternateContent xmlns:mc="http://schemas.openxmlformats.org/markup-compatibility/2006">
      <mc:Choice Requires="x14">
        <control shapeId="6159" r:id="rId12" name="Control 15">
          <controlPr defaultSize="0" autoPict="0" r:id="rId13">
            <anchor moveWithCells="1">
              <from>
                <xdr:col>295</xdr:col>
                <xdr:colOff>152400</xdr:colOff>
                <xdr:row>208</xdr:row>
                <xdr:rowOff>165100</xdr:rowOff>
              </from>
              <to>
                <xdr:col>295</xdr:col>
                <xdr:colOff>381000</xdr:colOff>
                <xdr:row>210</xdr:row>
                <xdr:rowOff>25400</xdr:rowOff>
              </to>
            </anchor>
          </controlPr>
        </control>
      </mc:Choice>
      <mc:Fallback>
        <control shapeId="6159" r:id="rId12" name="Control 15"/>
      </mc:Fallback>
    </mc:AlternateContent>
    <mc:AlternateContent xmlns:mc="http://schemas.openxmlformats.org/markup-compatibility/2006">
      <mc:Choice Requires="x14">
        <control shapeId="6158" r:id="rId14" name="Control 14">
          <controlPr defaultSize="0" autoPict="0" r:id="rId15">
            <anchor moveWithCells="1">
              <from>
                <xdr:col>295</xdr:col>
                <xdr:colOff>152400</xdr:colOff>
                <xdr:row>208</xdr:row>
                <xdr:rowOff>165100</xdr:rowOff>
              </from>
              <to>
                <xdr:col>295</xdr:col>
                <xdr:colOff>381000</xdr:colOff>
                <xdr:row>210</xdr:row>
                <xdr:rowOff>25400</xdr:rowOff>
              </to>
            </anchor>
          </controlPr>
        </control>
      </mc:Choice>
      <mc:Fallback>
        <control shapeId="6158" r:id="rId14" name="Control 14"/>
      </mc:Fallback>
    </mc:AlternateContent>
    <mc:AlternateContent xmlns:mc="http://schemas.openxmlformats.org/markup-compatibility/2006">
      <mc:Choice Requires="x14">
        <control shapeId="6157" r:id="rId16" name="Control 13">
          <controlPr defaultSize="0" autoPict="0" r:id="rId17">
            <anchor moveWithCells="1">
              <from>
                <xdr:col>295</xdr:col>
                <xdr:colOff>152400</xdr:colOff>
                <xdr:row>208</xdr:row>
                <xdr:rowOff>165100</xdr:rowOff>
              </from>
              <to>
                <xdr:col>295</xdr:col>
                <xdr:colOff>381000</xdr:colOff>
                <xdr:row>210</xdr:row>
                <xdr:rowOff>25400</xdr:rowOff>
              </to>
            </anchor>
          </controlPr>
        </control>
      </mc:Choice>
      <mc:Fallback>
        <control shapeId="6157" r:id="rId16" name="Control 13"/>
      </mc:Fallback>
    </mc:AlternateContent>
  </controls>
  <extLst>
    <ext xmlns:x14="http://schemas.microsoft.com/office/spreadsheetml/2009/9/main" uri="{CCE6A557-97BC-4b89-ADB6-D9C93CAAB3DF}">
      <x14:dataValidations xmlns:xm="http://schemas.microsoft.com/office/excel/2006/main" xWindow="770" yWindow="450" count="11">
        <x14:dataValidation type="list" allowBlank="1" showInputMessage="1" showErrorMessage="1" errorTitle="تنبيه" error="الإختيار من القائمة فقط" xr:uid="{6D032C20-777C-4501-B4B4-61F31D1458F6}">
          <x14:formula1>
            <xm:f>'قائمة خطة الأثر الإجتماعي'!$B$100:$B$107</xm:f>
          </x14:formula1>
          <xm:sqref>C179:H183</xm:sqref>
        </x14:dataValidation>
        <x14:dataValidation type="list" allowBlank="1" showInputMessage="1" showErrorMessage="1" errorTitle="تنبيه" error="الإختيار من القائمة فقط" xr:uid="{A4D60CCF-7883-4387-A84B-3B5C857B6B19}">
          <x14:formula1>
            <xm:f>'قائمة خطة الأثر الإجتماعي'!$B$4:$B$10</xm:f>
          </x14:formula1>
          <xm:sqref>C38:H47</xm:sqref>
        </x14:dataValidation>
        <x14:dataValidation type="list" allowBlank="1" showInputMessage="1" showErrorMessage="1" errorTitle="تنبيه" error="الإختيار من القائمة فقط" xr:uid="{03E0E5EE-004B-4C08-91C4-1625D42F06FA}">
          <x14:formula1>
            <xm:f>'قائمة خطة الأثر الإجتماعي'!$B$14:$B$22</xm:f>
          </x14:formula1>
          <xm:sqref>C55:H64</xm:sqref>
        </x14:dataValidation>
        <x14:dataValidation type="list" allowBlank="1" showInputMessage="1" showErrorMessage="1" errorTitle="تنبيه" error="الإختيار من القائمة فقط" xr:uid="{DBF49AAE-D864-48F1-A0BA-C50791E97559}">
          <x14:formula1>
            <xm:f>'قائمة خطة الأثر الإجتماعي'!$B$26:$B$35</xm:f>
          </x14:formula1>
          <xm:sqref>C72:H81</xm:sqref>
        </x14:dataValidation>
        <x14:dataValidation type="list" allowBlank="1" showInputMessage="1" showErrorMessage="1" errorTitle="تنبيه" error="الإختيار من القائمة فقط" xr:uid="{6074A433-7894-4680-B438-69E48E6E0591}">
          <x14:formula1>
            <xm:f>'قائمة خطة الأثر الإجتماعي'!$B$39:$B$52</xm:f>
          </x14:formula1>
          <xm:sqref>C89:H98</xm:sqref>
        </x14:dataValidation>
        <x14:dataValidation type="list" allowBlank="1" showInputMessage="1" showErrorMessage="1" errorTitle="تنبيه" error="الإختيار من القائمة فقط" promptTitle="نوع الوظائف" prompt="الاختيار من الفائمة" xr:uid="{3DAD59C8-4515-4580-9392-BD4688B9F242}">
          <x14:formula1>
            <xm:f>'قائمة خطة الأثر الإجتماعي'!$B$111:$B$129</xm:f>
          </x14:formula1>
          <xm:sqref>B108:C117</xm:sqref>
        </x14:dataValidation>
        <x14:dataValidation type="list" allowBlank="1" showInputMessage="1" showErrorMessage="1" errorTitle="تنبيه" error="الإختيار من القائمة فقط" promptTitle="مصادر المياه" prompt="الإختيار من القائمة" xr:uid="{AE742B5E-EC41-4D49-85AE-A9DCF3E2B5CD}">
          <x14:formula1>
            <xm:f>'قائمة خطة الأثر الإجتماعي'!$B$56:$B$59</xm:f>
          </x14:formula1>
          <xm:sqref>C138:C142</xm:sqref>
        </x14:dataValidation>
        <x14:dataValidation type="list" allowBlank="1" showInputMessage="1" showErrorMessage="1" errorTitle="تنبيه" error="الإختيار من القائمة فقط" promptTitle="مصادر الطاقة" prompt="الإختيار من القائمة" xr:uid="{F3D2E269-19F3-4BCA-893F-AB01217CD445}">
          <x14:formula1>
            <xm:f>'قائمة خطة الأثر الإجتماعي'!$B$63:$B$67</xm:f>
          </x14:formula1>
          <xm:sqref>C146:C150</xm:sqref>
        </x14:dataValidation>
        <x14:dataValidation type="list" allowBlank="1" showInputMessage="1" showErrorMessage="1" errorTitle="تنبيه" error="الإختيار من القائمة فقط" xr:uid="{C610AE02-D1E8-4EB5-ABC9-4C16FB50BA93}">
          <x14:formula1>
            <xm:f>'قائمة خطة الأثر الإجتماعي'!$B$71:$B$75</xm:f>
          </x14:formula1>
          <xm:sqref>C154:H158</xm:sqref>
        </x14:dataValidation>
        <x14:dataValidation type="list" allowBlank="1" showInputMessage="1" showErrorMessage="1" errorTitle="تنبيه" error="الإختيار من القائمة فقط" xr:uid="{D2BE54DB-3260-477C-B4E9-EF3B0D714352}">
          <x14:formula1>
            <xm:f>'قائمة خطة الأثر الإجتماعي'!$B$79:$B$94</xm:f>
          </x14:formula1>
          <xm:sqref>C166:H170</xm:sqref>
        </x14:dataValidation>
        <x14:dataValidation type="list" allowBlank="1" showInputMessage="1" showErrorMessage="1" errorTitle="تنبيه" error="الإختيار من القائمة فقط" promptTitle="البضائع والخدمات المقدمة" prompt="الاختيار من الفائمة" xr:uid="{BB16DF7C-2926-45D1-B313-11C5C2D2F905}">
          <x14:formula1>
            <xm:f>'قائمة خطة الأثر الإجتماعي'!$B$133:$B$158</xm:f>
          </x14:formula1>
          <xm:sqref>B124:C133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F0C0B-440B-43FB-9E98-2382C03F1FC3}">
  <sheetPr codeName="Sheet1"/>
  <dimension ref="A1:F28"/>
  <sheetViews>
    <sheetView showGridLines="0" rightToLeft="1" topLeftCell="A8" zoomScale="68" zoomScaleNormal="70" workbookViewId="0">
      <selection activeCell="C21" sqref="C21:F21"/>
    </sheetView>
  </sheetViews>
  <sheetFormatPr defaultRowHeight="14.5" x14ac:dyDescent="0.35"/>
  <cols>
    <col min="2" max="2" width="5.08203125" customWidth="1"/>
    <col min="3" max="3" width="62.75" customWidth="1"/>
    <col min="6" max="6" width="71.83203125" customWidth="1"/>
  </cols>
  <sheetData>
    <row r="1" spans="2:6" s="3" customFormat="1" x14ac:dyDescent="0.35"/>
    <row r="2" spans="2:6" s="3" customFormat="1" x14ac:dyDescent="0.35"/>
    <row r="3" spans="2:6" s="3" customFormat="1" x14ac:dyDescent="0.35"/>
    <row r="4" spans="2:6" s="3" customFormat="1" x14ac:dyDescent="0.35"/>
    <row r="5" spans="2:6" s="3" customFormat="1" x14ac:dyDescent="0.35"/>
    <row r="6" spans="2:6" s="3" customFormat="1" x14ac:dyDescent="0.35"/>
    <row r="7" spans="2:6" s="3" customFormat="1" x14ac:dyDescent="0.35"/>
    <row r="8" spans="2:6" s="3" customFormat="1" x14ac:dyDescent="0.35"/>
    <row r="9" spans="2:6" s="3" customFormat="1" x14ac:dyDescent="0.35">
      <c r="B9"/>
    </row>
    <row r="10" spans="2:6" s="3" customFormat="1" x14ac:dyDescent="0.35"/>
    <row r="11" spans="2:6" s="3" customFormat="1" x14ac:dyDescent="0.35"/>
    <row r="12" spans="2:6" s="3" customFormat="1" x14ac:dyDescent="0.35"/>
    <row r="13" spans="2:6" s="3" customFormat="1" x14ac:dyDescent="0.35"/>
    <row r="14" spans="2:6" s="3" customFormat="1" x14ac:dyDescent="0.35"/>
    <row r="15" spans="2:6" ht="37" x14ac:dyDescent="0.35">
      <c r="B15" s="262" t="s">
        <v>275</v>
      </c>
      <c r="C15" s="262"/>
      <c r="D15" s="262"/>
      <c r="E15" s="262"/>
      <c r="F15" s="262"/>
    </row>
    <row r="16" spans="2:6" ht="37" x14ac:dyDescent="0.35">
      <c r="B16" s="196"/>
      <c r="C16" s="196"/>
      <c r="D16" s="196"/>
      <c r="E16" s="196"/>
      <c r="F16" s="196"/>
    </row>
    <row r="17" spans="1:6" ht="26" x14ac:dyDescent="0.35">
      <c r="B17" s="263" t="s">
        <v>276</v>
      </c>
      <c r="C17" s="263"/>
    </row>
    <row r="18" spans="1:6" ht="15" thickBot="1" x14ac:dyDescent="0.4"/>
    <row r="19" spans="1:6" s="1" customFormat="1" ht="50.5" customHeight="1" thickBot="1" x14ac:dyDescent="0.55000000000000004">
      <c r="A19" s="2"/>
      <c r="B19" s="177" t="b">
        <v>0</v>
      </c>
      <c r="C19" s="264" t="s">
        <v>277</v>
      </c>
      <c r="D19" s="264"/>
      <c r="E19" s="264"/>
      <c r="F19" s="265"/>
    </row>
    <row r="20" spans="1:6" s="1" customFormat="1" ht="50.5" customHeight="1" thickBot="1" x14ac:dyDescent="0.55000000000000004">
      <c r="A20" s="2"/>
      <c r="B20" s="177" t="b">
        <v>0</v>
      </c>
      <c r="C20" s="258" t="s">
        <v>278</v>
      </c>
      <c r="D20" s="258"/>
      <c r="E20" s="258"/>
      <c r="F20" s="259"/>
    </row>
    <row r="21" spans="1:6" s="1" customFormat="1" ht="50.5" customHeight="1" thickBot="1" x14ac:dyDescent="0.55000000000000004">
      <c r="A21" s="2"/>
      <c r="B21" s="177" t="b">
        <v>0</v>
      </c>
      <c r="C21" s="258" t="s">
        <v>279</v>
      </c>
      <c r="D21" s="258"/>
      <c r="E21" s="258"/>
      <c r="F21" s="259"/>
    </row>
    <row r="22" spans="1:6" s="1" customFormat="1" ht="50.5" customHeight="1" thickBot="1" x14ac:dyDescent="0.55000000000000004">
      <c r="A22" s="2"/>
      <c r="B22" s="177" t="b">
        <v>0</v>
      </c>
      <c r="C22" s="258" t="s">
        <v>280</v>
      </c>
      <c r="D22" s="258"/>
      <c r="E22" s="258"/>
      <c r="F22" s="259"/>
    </row>
    <row r="23" spans="1:6" s="1" customFormat="1" ht="50.5" customHeight="1" thickBot="1" x14ac:dyDescent="0.55000000000000004">
      <c r="A23" s="2"/>
      <c r="B23" s="177" t="b">
        <v>0</v>
      </c>
      <c r="C23" s="258" t="s">
        <v>281</v>
      </c>
      <c r="D23" s="258"/>
      <c r="E23" s="258"/>
      <c r="F23" s="259"/>
    </row>
    <row r="24" spans="1:6" s="1" customFormat="1" ht="50.5" customHeight="1" thickBot="1" x14ac:dyDescent="0.55000000000000004">
      <c r="A24" s="2"/>
      <c r="B24" s="177" t="b">
        <v>0</v>
      </c>
      <c r="C24" s="258" t="s">
        <v>282</v>
      </c>
      <c r="D24" s="258"/>
      <c r="E24" s="258"/>
      <c r="F24" s="259"/>
    </row>
    <row r="25" spans="1:6" s="1" customFormat="1" ht="50.5" customHeight="1" thickBot="1" x14ac:dyDescent="0.55000000000000004">
      <c r="A25" s="2"/>
      <c r="B25" s="177" t="b">
        <v>0</v>
      </c>
      <c r="C25" s="258" t="s">
        <v>283</v>
      </c>
      <c r="D25" s="258"/>
      <c r="E25" s="258"/>
      <c r="F25" s="259"/>
    </row>
    <row r="26" spans="1:6" s="1" customFormat="1" ht="50.5" customHeight="1" thickBot="1" x14ac:dyDescent="0.55000000000000004">
      <c r="A26" s="2"/>
      <c r="B26" s="177" t="b">
        <v>0</v>
      </c>
      <c r="C26" s="258" t="s">
        <v>284</v>
      </c>
      <c r="D26" s="258"/>
      <c r="E26" s="258"/>
      <c r="F26" s="259"/>
    </row>
    <row r="27" spans="1:6" s="1" customFormat="1" ht="50.5" customHeight="1" thickBot="1" x14ac:dyDescent="0.55000000000000004">
      <c r="A27" s="2"/>
      <c r="B27" s="177" t="b">
        <v>0</v>
      </c>
      <c r="C27" s="258" t="s">
        <v>285</v>
      </c>
      <c r="D27" s="258"/>
      <c r="E27" s="258"/>
      <c r="F27" s="259"/>
    </row>
    <row r="28" spans="1:6" s="1" customFormat="1" ht="50.5" customHeight="1" thickBot="1" x14ac:dyDescent="0.55000000000000004">
      <c r="A28" s="2"/>
      <c r="B28" s="177" t="b">
        <v>0</v>
      </c>
      <c r="C28" s="260" t="s">
        <v>286</v>
      </c>
      <c r="D28" s="260"/>
      <c r="E28" s="260"/>
      <c r="F28" s="261"/>
    </row>
  </sheetData>
  <sheetProtection algorithmName="SHA-512" hashValue="fr5VkFQdLlGMNRc/5XpYxbCKcMU/lPyP49PHJO9rAxqm61g5yBuDU1aLidnSazzxjrMHP4LnV8VWCtwBTJrxgw==" saltValue="PDoTmnR8aI/3otpbGfi5aQ==" spinCount="100000" sheet="1" objects="1" scenarios="1"/>
  <mergeCells count="12">
    <mergeCell ref="C25:F25"/>
    <mergeCell ref="C26:F26"/>
    <mergeCell ref="C27:F27"/>
    <mergeCell ref="C28:F28"/>
    <mergeCell ref="B15:F15"/>
    <mergeCell ref="B17:C17"/>
    <mergeCell ref="C19:F19"/>
    <mergeCell ref="C20:F20"/>
    <mergeCell ref="C21:F21"/>
    <mergeCell ref="C22:F22"/>
    <mergeCell ref="C23:F23"/>
    <mergeCell ref="C24:F24"/>
  </mergeCells>
  <dataValidations count="3">
    <dataValidation allowBlank="1" showInputMessage="1" showErrorMessage="1" promptTitle="التزامات/تعهد مقدم الطلب" prompt="التزامات/تعهد مقدم الطلب بما جاء في هذا البند." sqref="B19:B28" xr:uid="{3927833E-D70A-463A-A83C-54E09A573B1C}"/>
    <dataValidation allowBlank="1" showInputMessage="1" showErrorMessage="1" promptTitle="التعهد" prompt="يجب على مقدم الطلب قراءة بنود التعهد والتحديد بالموافقة على ذلك ليتم قبول الطلب," sqref="C19:F28" xr:uid="{3426AE31-03CB-4F26-9DCC-BDE9EDB99B00}"/>
    <dataValidation allowBlank="1" showInputMessage="1" showErrorMessage="1" promptTitle="إلتزامات/نعهد مقدم الطلب" prompt="يجب على مقدم الطلب التحديد بالموافقة على جميع البنود المحددة في التعهد ليتم قبول الطلب." sqref="B17:C17" xr:uid="{A556A10C-C08F-4E60-A2AE-11EB93FA7553}"/>
  </dataValidations>
  <pageMargins left="0.7" right="0.7" top="0.75" bottom="0.75" header="0.3" footer="0.3"/>
  <drawing r:id="rId1"/>
  <legacyDrawing r:id="rId2"/>
  <controls>
    <mc:AlternateContent xmlns:mc="http://schemas.openxmlformats.org/markup-compatibility/2006">
      <mc:Choice Requires="x14">
        <control shapeId="4117" r:id="rId3" name="Control 21">
          <controlPr defaultSize="0" r:id="rId4">
            <anchor moveWithCells="1">
              <from>
                <xdr:col>1856</xdr:col>
                <xdr:colOff>311150</xdr:colOff>
                <xdr:row>26</xdr:row>
                <xdr:rowOff>533400</xdr:rowOff>
              </from>
              <to>
                <xdr:col>1856</xdr:col>
                <xdr:colOff>450850</xdr:colOff>
                <xdr:row>27</xdr:row>
                <xdr:rowOff>95250</xdr:rowOff>
              </to>
            </anchor>
          </controlPr>
        </control>
      </mc:Choice>
      <mc:Fallback>
        <control shapeId="4117" r:id="rId3" name="Control 21"/>
      </mc:Fallback>
    </mc:AlternateContent>
    <mc:AlternateContent xmlns:mc="http://schemas.openxmlformats.org/markup-compatibility/2006">
      <mc:Choice Requires="x14">
        <control shapeId="4116" r:id="rId5" name="Control 20">
          <controlPr defaultSize="0" r:id="rId6">
            <anchor moveWithCells="1">
              <from>
                <xdr:col>1856</xdr:col>
                <xdr:colOff>311150</xdr:colOff>
                <xdr:row>26</xdr:row>
                <xdr:rowOff>57150</xdr:rowOff>
              </from>
              <to>
                <xdr:col>1856</xdr:col>
                <xdr:colOff>450850</xdr:colOff>
                <xdr:row>26</xdr:row>
                <xdr:rowOff>266700</xdr:rowOff>
              </to>
            </anchor>
          </controlPr>
        </control>
      </mc:Choice>
      <mc:Fallback>
        <control shapeId="4116" r:id="rId5" name="Control 20"/>
      </mc:Fallback>
    </mc:AlternateContent>
    <mc:AlternateContent xmlns:mc="http://schemas.openxmlformats.org/markup-compatibility/2006">
      <mc:Choice Requires="x14">
        <control shapeId="4115" r:id="rId7" name="Control 19">
          <controlPr defaultSize="0" r:id="rId8">
            <anchor moveWithCells="1">
              <from>
                <xdr:col>1856</xdr:col>
                <xdr:colOff>311150</xdr:colOff>
                <xdr:row>25</xdr:row>
                <xdr:rowOff>101600</xdr:rowOff>
              </from>
              <to>
                <xdr:col>1856</xdr:col>
                <xdr:colOff>450850</xdr:colOff>
                <xdr:row>25</xdr:row>
                <xdr:rowOff>311150</xdr:rowOff>
              </to>
            </anchor>
          </controlPr>
        </control>
      </mc:Choice>
      <mc:Fallback>
        <control shapeId="4115" r:id="rId7" name="Control 19"/>
      </mc:Fallback>
    </mc:AlternateContent>
    <mc:AlternateContent xmlns:mc="http://schemas.openxmlformats.org/markup-compatibility/2006">
      <mc:Choice Requires="x14">
        <control shapeId="4114" r:id="rId9" name="Control 18">
          <controlPr defaultSize="0" r:id="rId6">
            <anchor moveWithCells="1">
              <from>
                <xdr:col>1856</xdr:col>
                <xdr:colOff>311150</xdr:colOff>
                <xdr:row>24</xdr:row>
                <xdr:rowOff>146050</xdr:rowOff>
              </from>
              <to>
                <xdr:col>1856</xdr:col>
                <xdr:colOff>450850</xdr:colOff>
                <xdr:row>24</xdr:row>
                <xdr:rowOff>355600</xdr:rowOff>
              </to>
            </anchor>
          </controlPr>
        </control>
      </mc:Choice>
      <mc:Fallback>
        <control shapeId="4114" r:id="rId9" name="Control 18"/>
      </mc:Fallback>
    </mc:AlternateContent>
    <mc:AlternateContent xmlns:mc="http://schemas.openxmlformats.org/markup-compatibility/2006">
      <mc:Choice Requires="x14">
        <control shapeId="4113" r:id="rId10" name="Control 17">
          <controlPr defaultSize="0" r:id="rId6">
            <anchor moveWithCells="1">
              <from>
                <xdr:col>1856</xdr:col>
                <xdr:colOff>311150</xdr:colOff>
                <xdr:row>23</xdr:row>
                <xdr:rowOff>298450</xdr:rowOff>
              </from>
              <to>
                <xdr:col>1856</xdr:col>
                <xdr:colOff>450850</xdr:colOff>
                <xdr:row>23</xdr:row>
                <xdr:rowOff>508000</xdr:rowOff>
              </to>
            </anchor>
          </controlPr>
        </control>
      </mc:Choice>
      <mc:Fallback>
        <control shapeId="4113" r:id="rId10" name="Control 17"/>
      </mc:Fallback>
    </mc:AlternateContent>
    <mc:AlternateContent xmlns:mc="http://schemas.openxmlformats.org/markup-compatibility/2006">
      <mc:Choice Requires="x14">
        <control shapeId="4112" r:id="rId11" name="Control 16">
          <controlPr defaultSize="0" r:id="rId6">
            <anchor moveWithCells="1">
              <from>
                <xdr:col>1856</xdr:col>
                <xdr:colOff>311150</xdr:colOff>
                <xdr:row>22</xdr:row>
                <xdr:rowOff>361950</xdr:rowOff>
              </from>
              <to>
                <xdr:col>1856</xdr:col>
                <xdr:colOff>450850</xdr:colOff>
                <xdr:row>22</xdr:row>
                <xdr:rowOff>571500</xdr:rowOff>
              </to>
            </anchor>
          </controlPr>
        </control>
      </mc:Choice>
      <mc:Fallback>
        <control shapeId="4112" r:id="rId11" name="Control 16"/>
      </mc:Fallback>
    </mc:AlternateContent>
    <mc:AlternateContent xmlns:mc="http://schemas.openxmlformats.org/markup-compatibility/2006">
      <mc:Choice Requires="x14">
        <control shapeId="4111" r:id="rId12" name="Control 15">
          <controlPr defaultSize="0" r:id="rId4">
            <anchor moveWithCells="1">
              <from>
                <xdr:col>1856</xdr:col>
                <xdr:colOff>311150</xdr:colOff>
                <xdr:row>21</xdr:row>
                <xdr:rowOff>444500</xdr:rowOff>
              </from>
              <to>
                <xdr:col>1856</xdr:col>
                <xdr:colOff>450850</xdr:colOff>
                <xdr:row>22</xdr:row>
                <xdr:rowOff>6350</xdr:rowOff>
              </to>
            </anchor>
          </controlPr>
        </control>
      </mc:Choice>
      <mc:Fallback>
        <control shapeId="4111" r:id="rId12" name="Control 15"/>
      </mc:Fallback>
    </mc:AlternateContent>
    <mc:AlternateContent xmlns:mc="http://schemas.openxmlformats.org/markup-compatibility/2006">
      <mc:Choice Requires="x14">
        <control shapeId="4110" r:id="rId13" name="Control 14">
          <controlPr defaultSize="0" r:id="rId6">
            <anchor moveWithCells="1">
              <from>
                <xdr:col>1856</xdr:col>
                <xdr:colOff>311150</xdr:colOff>
                <xdr:row>20</xdr:row>
                <xdr:rowOff>552450</xdr:rowOff>
              </from>
              <to>
                <xdr:col>1856</xdr:col>
                <xdr:colOff>450850</xdr:colOff>
                <xdr:row>21</xdr:row>
                <xdr:rowOff>120650</xdr:rowOff>
              </to>
            </anchor>
          </controlPr>
        </control>
      </mc:Choice>
      <mc:Fallback>
        <control shapeId="4110" r:id="rId13" name="Control 14"/>
      </mc:Fallback>
    </mc:AlternateContent>
    <mc:AlternateContent xmlns:mc="http://schemas.openxmlformats.org/markup-compatibility/2006">
      <mc:Choice Requires="x14">
        <control shapeId="4109" r:id="rId14" name="Control 13">
          <controlPr defaultSize="0" r:id="rId4">
            <anchor moveWithCells="1">
              <from>
                <xdr:col>1856</xdr:col>
                <xdr:colOff>311150</xdr:colOff>
                <xdr:row>19</xdr:row>
                <xdr:rowOff>603250</xdr:rowOff>
              </from>
              <to>
                <xdr:col>1856</xdr:col>
                <xdr:colOff>450850</xdr:colOff>
                <xdr:row>20</xdr:row>
                <xdr:rowOff>165100</xdr:rowOff>
              </to>
            </anchor>
          </controlPr>
        </control>
      </mc:Choice>
      <mc:Fallback>
        <control shapeId="4109" r:id="rId14" name="Control 13"/>
      </mc:Fallback>
    </mc:AlternateContent>
    <mc:AlternateContent xmlns:mc="http://schemas.openxmlformats.org/markup-compatibility/2006">
      <mc:Choice Requires="x14">
        <control shapeId="4108" r:id="rId15" name="Control 12">
          <controlPr defaultSize="0" r:id="rId6">
            <anchor moveWithCells="1">
              <from>
                <xdr:col>1856</xdr:col>
                <xdr:colOff>311150</xdr:colOff>
                <xdr:row>19</xdr:row>
                <xdr:rowOff>127000</xdr:rowOff>
              </from>
              <to>
                <xdr:col>1856</xdr:col>
                <xdr:colOff>450850</xdr:colOff>
                <xdr:row>19</xdr:row>
                <xdr:rowOff>336550</xdr:rowOff>
              </to>
            </anchor>
          </controlPr>
        </control>
      </mc:Choice>
      <mc:Fallback>
        <control shapeId="4108" r:id="rId15" name="Control 12"/>
      </mc:Fallback>
    </mc:AlternateContent>
    <mc:AlternateContent xmlns:mc="http://schemas.openxmlformats.org/markup-compatibility/2006">
      <mc:Choice Requires="x14">
        <control shapeId="4106" r:id="rId16" name="Control 10">
          <controlPr defaultSize="0" r:id="rId6">
            <anchor moveWithCells="1">
              <from>
                <xdr:col>1856</xdr:col>
                <xdr:colOff>311150</xdr:colOff>
                <xdr:row>25</xdr:row>
                <xdr:rowOff>101600</xdr:rowOff>
              </from>
              <to>
                <xdr:col>1856</xdr:col>
                <xdr:colOff>450850</xdr:colOff>
                <xdr:row>25</xdr:row>
                <xdr:rowOff>311150</xdr:rowOff>
              </to>
            </anchor>
          </controlPr>
        </control>
      </mc:Choice>
      <mc:Fallback>
        <control shapeId="4106" r:id="rId16" name="Control 10"/>
      </mc:Fallback>
    </mc:AlternateContent>
    <mc:AlternateContent xmlns:mc="http://schemas.openxmlformats.org/markup-compatibility/2006">
      <mc:Choice Requires="x14">
        <control shapeId="4105" r:id="rId17" name="Control 9">
          <controlPr defaultSize="0" r:id="rId6">
            <anchor moveWithCells="1">
              <from>
                <xdr:col>1856</xdr:col>
                <xdr:colOff>311150</xdr:colOff>
                <xdr:row>24</xdr:row>
                <xdr:rowOff>146050</xdr:rowOff>
              </from>
              <to>
                <xdr:col>1856</xdr:col>
                <xdr:colOff>450850</xdr:colOff>
                <xdr:row>24</xdr:row>
                <xdr:rowOff>355600</xdr:rowOff>
              </to>
            </anchor>
          </controlPr>
        </control>
      </mc:Choice>
      <mc:Fallback>
        <control shapeId="4105" r:id="rId17" name="Control 9"/>
      </mc:Fallback>
    </mc:AlternateContent>
    <mc:AlternateContent xmlns:mc="http://schemas.openxmlformats.org/markup-compatibility/2006">
      <mc:Choice Requires="x14">
        <control shapeId="4104" r:id="rId18" name="Control 8">
          <controlPr defaultSize="0" r:id="rId6">
            <anchor moveWithCells="1">
              <from>
                <xdr:col>1856</xdr:col>
                <xdr:colOff>311150</xdr:colOff>
                <xdr:row>23</xdr:row>
                <xdr:rowOff>298450</xdr:rowOff>
              </from>
              <to>
                <xdr:col>1856</xdr:col>
                <xdr:colOff>450850</xdr:colOff>
                <xdr:row>23</xdr:row>
                <xdr:rowOff>508000</xdr:rowOff>
              </to>
            </anchor>
          </controlPr>
        </control>
      </mc:Choice>
      <mc:Fallback>
        <control shapeId="4104" r:id="rId18" name="Control 8"/>
      </mc:Fallback>
    </mc:AlternateContent>
    <mc:AlternateContent xmlns:mc="http://schemas.openxmlformats.org/markup-compatibility/2006">
      <mc:Choice Requires="x14">
        <control shapeId="4103" r:id="rId19" name="Control 7">
          <controlPr defaultSize="0" r:id="rId6">
            <anchor moveWithCells="1">
              <from>
                <xdr:col>1856</xdr:col>
                <xdr:colOff>311150</xdr:colOff>
                <xdr:row>22</xdr:row>
                <xdr:rowOff>361950</xdr:rowOff>
              </from>
              <to>
                <xdr:col>1856</xdr:col>
                <xdr:colOff>450850</xdr:colOff>
                <xdr:row>22</xdr:row>
                <xdr:rowOff>571500</xdr:rowOff>
              </to>
            </anchor>
          </controlPr>
        </control>
      </mc:Choice>
      <mc:Fallback>
        <control shapeId="4103" r:id="rId19" name="Control 7"/>
      </mc:Fallback>
    </mc:AlternateContent>
    <mc:AlternateContent xmlns:mc="http://schemas.openxmlformats.org/markup-compatibility/2006">
      <mc:Choice Requires="x14">
        <control shapeId="4102" r:id="rId20" name="Control 6">
          <controlPr defaultSize="0" r:id="rId4">
            <anchor moveWithCells="1">
              <from>
                <xdr:col>1856</xdr:col>
                <xdr:colOff>311150</xdr:colOff>
                <xdr:row>21</xdr:row>
                <xdr:rowOff>444500</xdr:rowOff>
              </from>
              <to>
                <xdr:col>1856</xdr:col>
                <xdr:colOff>450850</xdr:colOff>
                <xdr:row>22</xdr:row>
                <xdr:rowOff>6350</xdr:rowOff>
              </to>
            </anchor>
          </controlPr>
        </control>
      </mc:Choice>
      <mc:Fallback>
        <control shapeId="4102" r:id="rId20" name="Control 6"/>
      </mc:Fallback>
    </mc:AlternateContent>
    <mc:AlternateContent xmlns:mc="http://schemas.openxmlformats.org/markup-compatibility/2006">
      <mc:Choice Requires="x14">
        <control shapeId="4101" r:id="rId21" name="Control 5">
          <controlPr defaultSize="0" r:id="rId6">
            <anchor moveWithCells="1">
              <from>
                <xdr:col>1856</xdr:col>
                <xdr:colOff>311150</xdr:colOff>
                <xdr:row>20</xdr:row>
                <xdr:rowOff>552450</xdr:rowOff>
              </from>
              <to>
                <xdr:col>1856</xdr:col>
                <xdr:colOff>450850</xdr:colOff>
                <xdr:row>21</xdr:row>
                <xdr:rowOff>120650</xdr:rowOff>
              </to>
            </anchor>
          </controlPr>
        </control>
      </mc:Choice>
      <mc:Fallback>
        <control shapeId="4101" r:id="rId21" name="Control 5"/>
      </mc:Fallback>
    </mc:AlternateContent>
    <mc:AlternateContent xmlns:mc="http://schemas.openxmlformats.org/markup-compatibility/2006">
      <mc:Choice Requires="x14">
        <control shapeId="4100" r:id="rId22" name="Control 4">
          <controlPr defaultSize="0" r:id="rId4">
            <anchor moveWithCells="1">
              <from>
                <xdr:col>1856</xdr:col>
                <xdr:colOff>311150</xdr:colOff>
                <xdr:row>19</xdr:row>
                <xdr:rowOff>603250</xdr:rowOff>
              </from>
              <to>
                <xdr:col>1856</xdr:col>
                <xdr:colOff>450850</xdr:colOff>
                <xdr:row>20</xdr:row>
                <xdr:rowOff>165100</xdr:rowOff>
              </to>
            </anchor>
          </controlPr>
        </control>
      </mc:Choice>
      <mc:Fallback>
        <control shapeId="4100" r:id="rId22" name="Control 4"/>
      </mc:Fallback>
    </mc:AlternateContent>
    <mc:AlternateContent xmlns:mc="http://schemas.openxmlformats.org/markup-compatibility/2006">
      <mc:Choice Requires="x14">
        <control shapeId="4099" r:id="rId23" name="Control 3">
          <controlPr defaultSize="0" r:id="rId8">
            <anchor moveWithCells="1">
              <from>
                <xdr:col>1856</xdr:col>
                <xdr:colOff>311150</xdr:colOff>
                <xdr:row>19</xdr:row>
                <xdr:rowOff>127000</xdr:rowOff>
              </from>
              <to>
                <xdr:col>1856</xdr:col>
                <xdr:colOff>450850</xdr:colOff>
                <xdr:row>19</xdr:row>
                <xdr:rowOff>336550</xdr:rowOff>
              </to>
            </anchor>
          </controlPr>
        </control>
      </mc:Choice>
      <mc:Fallback>
        <control shapeId="4099" r:id="rId23" name="Control 3"/>
      </mc:Fallback>
    </mc:AlternateContent>
    <mc:AlternateContent xmlns:mc="http://schemas.openxmlformats.org/markup-compatibility/2006">
      <mc:Choice Requires="x14">
        <control shapeId="4098" r:id="rId24" name="Control 2">
          <controlPr defaultSize="0" r:id="rId8">
            <anchor moveWithCells="1">
              <from>
                <xdr:col>1856</xdr:col>
                <xdr:colOff>311150</xdr:colOff>
                <xdr:row>18</xdr:row>
                <xdr:rowOff>171450</xdr:rowOff>
              </from>
              <to>
                <xdr:col>1856</xdr:col>
                <xdr:colOff>450850</xdr:colOff>
                <xdr:row>18</xdr:row>
                <xdr:rowOff>381000</xdr:rowOff>
              </to>
            </anchor>
          </controlPr>
        </control>
      </mc:Choice>
      <mc:Fallback>
        <control shapeId="4098" r:id="rId24" name="Control 2"/>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A0B0-9B51-4CE2-9741-E651EA7BCC24}">
  <dimension ref="B1:E32"/>
  <sheetViews>
    <sheetView rightToLeft="1" zoomScale="83" zoomScaleNormal="190" workbookViewId="0">
      <selection sqref="A1:XFD1"/>
    </sheetView>
  </sheetViews>
  <sheetFormatPr defaultColWidth="8.58203125" defaultRowHeight="14.5" x14ac:dyDescent="0.35"/>
  <cols>
    <col min="1" max="1" width="8.58203125" style="3"/>
    <col min="2" max="2" width="81.08203125" style="3" customWidth="1"/>
    <col min="3" max="3" width="8.58203125" style="3"/>
    <col min="4" max="4" width="25.25" style="3" customWidth="1"/>
    <col min="5" max="16384" width="8.58203125" style="3"/>
  </cols>
  <sheetData>
    <row r="1" spans="2:5" ht="41" x14ac:dyDescent="1.3">
      <c r="B1" s="494" t="s">
        <v>287</v>
      </c>
      <c r="C1" s="494"/>
      <c r="D1" s="494"/>
      <c r="E1" s="494"/>
    </row>
    <row r="3" spans="2:5" ht="29.5" x14ac:dyDescent="0.95">
      <c r="B3" s="33" t="s">
        <v>288</v>
      </c>
    </row>
    <row r="4" spans="2:5" ht="24.5" x14ac:dyDescent="0.85">
      <c r="B4" s="36" t="s">
        <v>289</v>
      </c>
    </row>
    <row r="5" spans="2:5" ht="26" x14ac:dyDescent="0.6">
      <c r="B5" s="34"/>
    </row>
    <row r="6" spans="2:5" ht="29.5" x14ac:dyDescent="0.95">
      <c r="B6" s="33" t="s">
        <v>69</v>
      </c>
    </row>
    <row r="7" spans="2:5" ht="24.5" x14ac:dyDescent="0.85">
      <c r="B7" s="36" t="s">
        <v>290</v>
      </c>
    </row>
    <row r="8" spans="2:5" ht="26" x14ac:dyDescent="0.6">
      <c r="B8" s="34"/>
    </row>
    <row r="9" spans="2:5" ht="29.5" x14ac:dyDescent="0.95">
      <c r="B9" s="33" t="s">
        <v>291</v>
      </c>
    </row>
    <row r="10" spans="2:5" ht="24.5" x14ac:dyDescent="0.85">
      <c r="B10" s="36" t="s">
        <v>292</v>
      </c>
      <c r="E10" s="35"/>
    </row>
    <row r="11" spans="2:5" ht="26" x14ac:dyDescent="0.6">
      <c r="B11" s="34"/>
    </row>
    <row r="12" spans="2:5" ht="29.5" x14ac:dyDescent="0.95">
      <c r="B12" s="33" t="s">
        <v>293</v>
      </c>
    </row>
    <row r="13" spans="2:5" ht="24.5" x14ac:dyDescent="0.85">
      <c r="B13" s="36">
        <v>5</v>
      </c>
    </row>
    <row r="14" spans="2:5" ht="30" customHeight="1" x14ac:dyDescent="0.35"/>
    <row r="15" spans="2:5" ht="29.5" x14ac:dyDescent="0.95">
      <c r="B15" s="33" t="s">
        <v>294</v>
      </c>
    </row>
    <row r="16" spans="2:5" ht="24.5" x14ac:dyDescent="0.85">
      <c r="B16" s="37">
        <v>0</v>
      </c>
    </row>
    <row r="17" spans="2:5" ht="24.5" x14ac:dyDescent="0.85">
      <c r="B17" s="173"/>
    </row>
    <row r="18" spans="2:5" ht="29.5" x14ac:dyDescent="0.95">
      <c r="B18" s="33" t="s">
        <v>295</v>
      </c>
    </row>
    <row r="19" spans="2:5" ht="26" x14ac:dyDescent="0.6">
      <c r="B19" s="34"/>
    </row>
    <row r="20" spans="2:5" ht="29.5" x14ac:dyDescent="0.95">
      <c r="B20" s="33" t="s">
        <v>25</v>
      </c>
    </row>
    <row r="21" spans="2:5" ht="24.5" x14ac:dyDescent="0.85">
      <c r="B21" s="36"/>
    </row>
    <row r="22" spans="2:5" ht="24.5" x14ac:dyDescent="0.85">
      <c r="B22" s="36"/>
    </row>
    <row r="23" spans="2:5" ht="24.5" x14ac:dyDescent="0.85">
      <c r="B23" s="36"/>
    </row>
    <row r="24" spans="2:5" ht="24.5" x14ac:dyDescent="0.85">
      <c r="B24" s="36"/>
    </row>
    <row r="25" spans="2:5" ht="24.5" x14ac:dyDescent="0.85">
      <c r="B25" s="36"/>
    </row>
    <row r="27" spans="2:5" ht="184.5" customHeight="1" x14ac:dyDescent="0.35">
      <c r="B27" s="496" t="s">
        <v>296</v>
      </c>
      <c r="C27" s="496"/>
      <c r="D27" s="496"/>
      <c r="E27" s="496"/>
    </row>
    <row r="28" spans="2:5" ht="21" customHeight="1" x14ac:dyDescent="0.35">
      <c r="B28" s="495"/>
      <c r="C28" s="495"/>
      <c r="D28" s="495"/>
      <c r="E28" s="495"/>
    </row>
    <row r="29" spans="2:5" ht="24.65" customHeight="1" x14ac:dyDescent="0.35">
      <c r="B29" s="495"/>
      <c r="C29" s="495"/>
      <c r="D29" s="495"/>
      <c r="E29" s="495"/>
    </row>
    <row r="30" spans="2:5" ht="24.65" customHeight="1" x14ac:dyDescent="0.35">
      <c r="B30" s="495"/>
      <c r="C30" s="495"/>
      <c r="D30" s="495"/>
      <c r="E30" s="495"/>
    </row>
    <row r="31" spans="2:5" ht="24.65" customHeight="1" x14ac:dyDescent="0.35">
      <c r="B31" s="495"/>
      <c r="C31" s="495"/>
      <c r="D31" s="495"/>
      <c r="E31" s="495"/>
    </row>
    <row r="32" spans="2:5" ht="14.5" customHeight="1" x14ac:dyDescent="0.35">
      <c r="B32" s="495"/>
      <c r="C32" s="495"/>
      <c r="D32" s="495"/>
      <c r="E32" s="495"/>
    </row>
  </sheetData>
  <mergeCells count="3">
    <mergeCell ref="B1:E1"/>
    <mergeCell ref="B28:E32"/>
    <mergeCell ref="B27:E27"/>
  </mergeCells>
  <dataValidations count="13">
    <dataValidation type="list" allowBlank="1" showInputMessage="1" showErrorMessage="1" sqref="B7" xr:uid="{7E089EE3-05FF-424C-842F-3EAC6D0ED271}">
      <formula1>"داخل المجمعات التعدينية, خارج المجمعات التعدينية"</formula1>
    </dataValidation>
    <dataValidation type="list" allowBlank="1" showInputMessage="1" showErrorMessage="1" sqref="B13" xr:uid="{534A0A9C-7295-4B52-A00B-EFE93AD69009}">
      <formula1>"1 , 2 , 3 , 4 , 5"</formula1>
    </dataValidation>
    <dataValidation type="list" allowBlank="1" showInputMessage="1" showErrorMessage="1" sqref="B10" xr:uid="{7FE1899B-98A4-4F7B-B829-FE341FED3A51}">
      <formula1>"فئة_أ , فئة_ب , فئة_ج"</formula1>
    </dataValidation>
    <dataValidation type="list" allowBlank="1" showInputMessage="1" showErrorMessage="1" sqref="B21:B25" xr:uid="{8085BBF9-2064-4F40-B405-3728947DD9DD}">
      <formula1>INDIRECT($B$10)</formula1>
    </dataValidation>
    <dataValidation allowBlank="1" showInputMessage="1" showErrorMessage="1" promptTitle="مدة الكشف لفئات المعادن (أ&amp;ب&amp;&lt;)" prompt="حسب نظام التعدين المادة أربعون_x000a_-لفئة المعادن (ج) أن لا تزيد مدة الكشف على (1) سنة واحدة غير قابلة للتجديد_x000a_-لفئة المعادن (أ&amp;ب) أن لا تزيد مدة الكشف على (5) سنوات ويجوز تجديدها لمدد لا تتجاوز (5) سنوات لكل مدة على أن لا تزيد مدة الرخصة ومدد تجديدها (15) سنة" sqref="B12" xr:uid="{0E8261EA-DB7E-42E3-AE28-7818CAD45615}"/>
    <dataValidation type="whole" allowBlank="1" showInputMessage="1" showErrorMessage="1" sqref="B16:B17" xr:uid="{8934F208-96B7-4A0A-8D1E-B2D681669FFC}">
      <formula1>0</formula1>
      <formula2>100</formula2>
    </dataValidation>
    <dataValidation allowBlank="1" showInputMessage="1" showErrorMessage="1" promptTitle="مساحة رخص الكشف للفئات (أ&amp;ب&amp;ج)" prompt="حسب نظام التعدين المادة أربعون:_x000a_ _x000a_- لفئة المعادن (ج) أن لا تزيد مساحة الموقع على (5) خمسة كيلو متر مربع._x000a__x000a_- لفئة المعادن (أ &amp; ب) أن لا تزيد مساحة الموقع المطلوب على (100) مئة كيلومتر مربع" sqref="B15" xr:uid="{0618E995-0822-4B56-8EC7-51CD12489856}"/>
    <dataValidation allowBlank="1" showInputMessage="1" showErrorMessage="1" promptTitle="الاختيار من القائمة" sqref="B2" xr:uid="{207F29E8-C83C-417F-AAF6-B4D2183E43DC}"/>
    <dataValidation allowBlank="1" showInputMessage="1" showErrorMessage="1" promptTitle="نوع الرخصة:" prompt="الاختيار من القائمة" sqref="B3" xr:uid="{6D622EFD-8242-4F97-9C80-D7B952A3E6E1}"/>
    <dataValidation allowBlank="1" showInputMessage="1" showErrorMessage="1" promptTitle="موقع الرخصة:" prompt="الاختيار من القائمة" sqref="B6" xr:uid="{F98B2EE3-444D-48CB-8D80-40726885285E}"/>
    <dataValidation allowBlank="1" showInputMessage="1" showErrorMessage="1" promptTitle="فئة الرخصة:" prompt="الاختيار من القائمة" sqref="B9" xr:uid="{60DE3FB3-E638-4094-A01B-91D0C3F06184}"/>
    <dataValidation allowBlank="1" showInputMessage="1" showErrorMessage="1" promptTitle="المعادن المستهدفة:" prompt="الاختيار من القائمة، المعادن المستهدفة للكشف داخل حدود الرخصة" sqref="B20" xr:uid="{3A1DC9DE-EBDF-4B9A-909E-BD57E89EBB51}"/>
    <dataValidation allowBlank="1" showInputMessage="1" showErrorMessage="1" promptTitle="خريطة موقع الرخصة" prompt="من أهم الإجراءات لقبول الطلب أن يتم مراجعة الإحداثيات للطلب من قبل فريق GIS والتأكد من أن الطلب غير متداخل مع أي طلب أخر أو أنه داخل حدود أحد المشاريع الجكومية أو المشاريع الكبر أو المحميات الملكية والطبيعية وبعد ذلك يتم قبول أو رفض الطلب مباشرة." sqref="B18" xr:uid="{3F3B8F21-94F7-47FE-8621-32DB6F7C7C42}"/>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66D4E02-1CBE-482B-83C2-175B001289EF}">
          <x14:formula1>
            <xm:f>'قائمة برنامج العمل'!$J$3:$J$8</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248E1-FC47-48DF-B80E-82B5174DE53C}">
  <dimension ref="B1:P130"/>
  <sheetViews>
    <sheetView rightToLeft="1" zoomScale="71" zoomScaleNormal="190" workbookViewId="0">
      <selection activeCell="C84" sqref="C84"/>
    </sheetView>
  </sheetViews>
  <sheetFormatPr defaultColWidth="8.58203125" defaultRowHeight="14.5" customHeight="1" x14ac:dyDescent="0.35"/>
  <cols>
    <col min="1" max="1" width="8.58203125" style="3"/>
    <col min="2" max="2" width="6.58203125" style="85" customWidth="1"/>
    <col min="3" max="3" width="41.08203125" style="85" customWidth="1"/>
    <col min="4" max="5" width="8.58203125" style="3"/>
    <col min="6" max="6" width="8.58203125" style="85" customWidth="1"/>
    <col min="7" max="7" width="34.58203125" style="85" customWidth="1"/>
    <col min="8" max="8" width="63" style="3" customWidth="1"/>
    <col min="9" max="9" width="8.58203125" style="3" customWidth="1"/>
    <col min="10" max="10" width="69.33203125" style="3" customWidth="1"/>
    <col min="11" max="12" width="8.58203125" style="3" customWidth="1"/>
    <col min="13" max="13" width="44.33203125" style="3" customWidth="1"/>
    <col min="14" max="15" width="8.58203125" style="3"/>
    <col min="16" max="16" width="55.08203125" style="3" customWidth="1"/>
    <col min="17" max="16384" width="8.58203125" style="3"/>
  </cols>
  <sheetData>
    <row r="1" spans="2:10" ht="14.5" customHeight="1" thickBot="1" x14ac:dyDescent="0.4"/>
    <row r="2" spans="2:10" ht="14.5" customHeight="1" thickBot="1" x14ac:dyDescent="0.4">
      <c r="B2" s="513" t="s">
        <v>297</v>
      </c>
      <c r="C2" s="514"/>
      <c r="F2" s="513" t="s">
        <v>298</v>
      </c>
      <c r="G2" s="514"/>
      <c r="J2" s="86" t="s">
        <v>299</v>
      </c>
    </row>
    <row r="3" spans="2:10" ht="14.5" customHeight="1" x14ac:dyDescent="0.35">
      <c r="B3" s="515" t="s">
        <v>108</v>
      </c>
      <c r="C3" s="517" t="s">
        <v>300</v>
      </c>
      <c r="F3" s="515" t="s">
        <v>108</v>
      </c>
      <c r="G3" s="519" t="s">
        <v>300</v>
      </c>
      <c r="J3" s="87" t="s">
        <v>289</v>
      </c>
    </row>
    <row r="4" spans="2:10" ht="14.5" customHeight="1" thickBot="1" x14ac:dyDescent="0.4">
      <c r="B4" s="516"/>
      <c r="C4" s="518"/>
      <c r="F4" s="516"/>
      <c r="G4" s="520"/>
      <c r="J4" s="88" t="s">
        <v>301</v>
      </c>
    </row>
    <row r="5" spans="2:10" ht="14.5" customHeight="1" x14ac:dyDescent="0.35">
      <c r="B5" s="89">
        <v>1</v>
      </c>
      <c r="C5" s="90">
        <v>0</v>
      </c>
      <c r="F5" s="91">
        <v>1</v>
      </c>
      <c r="G5" s="92">
        <v>750</v>
      </c>
      <c r="J5" s="88" t="s">
        <v>302</v>
      </c>
    </row>
    <row r="6" spans="2:10" ht="14.5" customHeight="1" x14ac:dyDescent="0.35">
      <c r="B6" s="93">
        <v>2</v>
      </c>
      <c r="C6" s="94">
        <v>10</v>
      </c>
      <c r="F6" s="95">
        <v>2</v>
      </c>
      <c r="G6" s="96">
        <v>1500</v>
      </c>
      <c r="J6" s="88" t="s">
        <v>303</v>
      </c>
    </row>
    <row r="7" spans="2:10" ht="14.5" customHeight="1" x14ac:dyDescent="0.35">
      <c r="B7" s="93">
        <v>3</v>
      </c>
      <c r="C7" s="94">
        <v>15</v>
      </c>
      <c r="F7" s="95">
        <v>3</v>
      </c>
      <c r="G7" s="96">
        <v>3000</v>
      </c>
      <c r="J7" s="88" t="s">
        <v>304</v>
      </c>
    </row>
    <row r="8" spans="2:10" ht="14.5" customHeight="1" thickBot="1" x14ac:dyDescent="0.4">
      <c r="B8" s="93">
        <v>4</v>
      </c>
      <c r="C8" s="94">
        <v>20</v>
      </c>
      <c r="F8" s="95">
        <v>4</v>
      </c>
      <c r="G8" s="96">
        <v>3000</v>
      </c>
      <c r="J8" s="97" t="s">
        <v>305</v>
      </c>
    </row>
    <row r="9" spans="2:10" ht="14.5" customHeight="1" x14ac:dyDescent="0.35">
      <c r="B9" s="93">
        <v>5</v>
      </c>
      <c r="C9" s="94">
        <v>30</v>
      </c>
      <c r="F9" s="95">
        <v>5</v>
      </c>
      <c r="G9" s="96">
        <v>4500</v>
      </c>
    </row>
    <row r="10" spans="2:10" ht="14.5" customHeight="1" thickBot="1" x14ac:dyDescent="0.4">
      <c r="B10" s="93">
        <v>6</v>
      </c>
      <c r="C10" s="94">
        <v>50</v>
      </c>
      <c r="F10" s="95">
        <v>6</v>
      </c>
      <c r="G10" s="96">
        <v>4500</v>
      </c>
    </row>
    <row r="11" spans="2:10" ht="14.5" customHeight="1" thickBot="1" x14ac:dyDescent="0.4">
      <c r="B11" s="93">
        <v>7</v>
      </c>
      <c r="C11" s="94">
        <v>100</v>
      </c>
      <c r="F11" s="95">
        <v>7</v>
      </c>
      <c r="G11" s="96">
        <v>5600</v>
      </c>
      <c r="J11" s="98" t="s">
        <v>184</v>
      </c>
    </row>
    <row r="12" spans="2:10" ht="14.5" customHeight="1" x14ac:dyDescent="0.35">
      <c r="B12" s="93">
        <v>8</v>
      </c>
      <c r="C12" s="94">
        <v>150</v>
      </c>
      <c r="F12" s="95">
        <v>8</v>
      </c>
      <c r="G12" s="96">
        <v>5600</v>
      </c>
      <c r="J12" s="99" t="s">
        <v>306</v>
      </c>
    </row>
    <row r="13" spans="2:10" ht="14.5" customHeight="1" x14ac:dyDescent="0.35">
      <c r="B13" s="93">
        <v>9</v>
      </c>
      <c r="C13" s="94">
        <v>200</v>
      </c>
      <c r="F13" s="95">
        <v>9</v>
      </c>
      <c r="G13" s="96">
        <v>7500</v>
      </c>
      <c r="J13" s="88" t="s">
        <v>307</v>
      </c>
    </row>
    <row r="14" spans="2:10" ht="14.5" customHeight="1" x14ac:dyDescent="0.35">
      <c r="B14" s="93">
        <v>10</v>
      </c>
      <c r="C14" s="94">
        <v>250</v>
      </c>
      <c r="F14" s="95">
        <v>10</v>
      </c>
      <c r="G14" s="96">
        <v>7500</v>
      </c>
      <c r="J14" s="88" t="s">
        <v>308</v>
      </c>
    </row>
    <row r="15" spans="2:10" ht="14.5" customHeight="1" x14ac:dyDescent="0.35">
      <c r="B15" s="93">
        <v>11</v>
      </c>
      <c r="C15" s="94">
        <v>500</v>
      </c>
      <c r="F15" s="95">
        <v>11</v>
      </c>
      <c r="G15" s="96">
        <v>7500</v>
      </c>
      <c r="J15" s="88" t="s">
        <v>309</v>
      </c>
    </row>
    <row r="16" spans="2:10" ht="14.5" customHeight="1" x14ac:dyDescent="0.35">
      <c r="B16" s="93">
        <v>12</v>
      </c>
      <c r="C16" s="94">
        <v>600</v>
      </c>
      <c r="F16" s="95">
        <v>12</v>
      </c>
      <c r="G16" s="96">
        <v>7500</v>
      </c>
      <c r="J16" s="88" t="s">
        <v>310</v>
      </c>
    </row>
    <row r="17" spans="2:16" ht="14.5" customHeight="1" x14ac:dyDescent="0.35">
      <c r="B17" s="93">
        <v>13</v>
      </c>
      <c r="C17" s="94">
        <v>700</v>
      </c>
      <c r="F17" s="95">
        <v>13</v>
      </c>
      <c r="G17" s="96">
        <v>7500</v>
      </c>
      <c r="J17" s="88" t="s">
        <v>311</v>
      </c>
    </row>
    <row r="18" spans="2:16" ht="14.5" customHeight="1" x14ac:dyDescent="0.35">
      <c r="B18" s="93">
        <v>14</v>
      </c>
      <c r="C18" s="94">
        <v>800</v>
      </c>
      <c r="F18" s="95">
        <v>14</v>
      </c>
      <c r="G18" s="96">
        <v>7500</v>
      </c>
      <c r="J18" s="88" t="s">
        <v>312</v>
      </c>
    </row>
    <row r="19" spans="2:16" ht="14.5" customHeight="1" thickBot="1" x14ac:dyDescent="0.4">
      <c r="B19" s="100">
        <v>15</v>
      </c>
      <c r="C19" s="101">
        <v>900</v>
      </c>
      <c r="F19" s="102">
        <v>15</v>
      </c>
      <c r="G19" s="103">
        <v>7500</v>
      </c>
      <c r="J19" s="88" t="s">
        <v>313</v>
      </c>
    </row>
    <row r="20" spans="2:16" ht="14.5" customHeight="1" thickBot="1" x14ac:dyDescent="0.4">
      <c r="J20" s="88" t="s">
        <v>314</v>
      </c>
    </row>
    <row r="21" spans="2:16" ht="14.5" customHeight="1" thickBot="1" x14ac:dyDescent="0.4">
      <c r="B21" s="506" t="s">
        <v>102</v>
      </c>
      <c r="C21" s="507"/>
      <c r="D21" s="507"/>
      <c r="E21" s="507"/>
      <c r="F21" s="508"/>
      <c r="J21" s="97" t="s">
        <v>315</v>
      </c>
    </row>
    <row r="22" spans="2:16" ht="14.5" customHeight="1" thickBot="1" x14ac:dyDescent="0.4">
      <c r="B22" s="104">
        <v>1</v>
      </c>
      <c r="C22" s="509" t="s">
        <v>316</v>
      </c>
      <c r="D22" s="509"/>
      <c r="E22" s="509"/>
      <c r="F22" s="510"/>
    </row>
    <row r="23" spans="2:16" ht="14.5" customHeight="1" thickBot="1" x14ac:dyDescent="0.4">
      <c r="B23" s="105">
        <v>2</v>
      </c>
      <c r="C23" s="511" t="s">
        <v>317</v>
      </c>
      <c r="D23" s="511"/>
      <c r="E23" s="511"/>
      <c r="F23" s="512"/>
      <c r="J23" s="86" t="s">
        <v>25</v>
      </c>
      <c r="M23" s="106" t="s">
        <v>192</v>
      </c>
      <c r="P23" s="98" t="s">
        <v>318</v>
      </c>
    </row>
    <row r="24" spans="2:16" ht="14.5" customHeight="1" x14ac:dyDescent="0.35">
      <c r="B24" s="105">
        <v>3</v>
      </c>
      <c r="C24" s="511" t="s">
        <v>188</v>
      </c>
      <c r="D24" s="511"/>
      <c r="E24" s="511"/>
      <c r="F24" s="512"/>
      <c r="J24" s="99" t="s">
        <v>319</v>
      </c>
      <c r="M24" s="99" t="s">
        <v>320</v>
      </c>
      <c r="P24" s="107" t="s">
        <v>321</v>
      </c>
    </row>
    <row r="25" spans="2:16" ht="14.5" customHeight="1" x14ac:dyDescent="0.35">
      <c r="B25" s="105">
        <v>4</v>
      </c>
      <c r="C25" s="511" t="s">
        <v>185</v>
      </c>
      <c r="D25" s="511"/>
      <c r="E25" s="511"/>
      <c r="F25" s="512"/>
      <c r="J25" s="87" t="s">
        <v>322</v>
      </c>
      <c r="M25" s="108" t="s">
        <v>323</v>
      </c>
      <c r="P25" s="109" t="s">
        <v>324</v>
      </c>
    </row>
    <row r="26" spans="2:16" ht="14.5" customHeight="1" thickBot="1" x14ac:dyDescent="0.4">
      <c r="B26" s="105">
        <v>5</v>
      </c>
      <c r="C26" s="511" t="s">
        <v>325</v>
      </c>
      <c r="D26" s="511"/>
      <c r="E26" s="511"/>
      <c r="F26" s="512"/>
      <c r="J26" s="243" t="s">
        <v>326</v>
      </c>
      <c r="M26" s="88" t="s">
        <v>327</v>
      </c>
      <c r="P26" s="88" t="s">
        <v>328</v>
      </c>
    </row>
    <row r="27" spans="2:16" ht="14.5" customHeight="1" thickBot="1" x14ac:dyDescent="0.4">
      <c r="B27" s="105">
        <v>6</v>
      </c>
      <c r="C27" s="511" t="s">
        <v>329</v>
      </c>
      <c r="D27" s="511"/>
      <c r="E27" s="511"/>
      <c r="F27" s="512"/>
      <c r="M27" s="88" t="s">
        <v>330</v>
      </c>
      <c r="P27" s="88" t="s">
        <v>331</v>
      </c>
    </row>
    <row r="28" spans="2:16" ht="14.5" customHeight="1" thickBot="1" x14ac:dyDescent="0.4">
      <c r="B28" s="105">
        <v>7</v>
      </c>
      <c r="C28" s="511" t="s">
        <v>332</v>
      </c>
      <c r="D28" s="511"/>
      <c r="E28" s="511"/>
      <c r="F28" s="512"/>
      <c r="J28" s="86" t="s">
        <v>333</v>
      </c>
      <c r="M28" s="88" t="s">
        <v>334</v>
      </c>
      <c r="P28" s="88" t="s">
        <v>335</v>
      </c>
    </row>
    <row r="29" spans="2:16" ht="14.5" customHeight="1" x14ac:dyDescent="0.35">
      <c r="B29" s="105">
        <v>8</v>
      </c>
      <c r="C29" s="511" t="s">
        <v>336</v>
      </c>
      <c r="D29" s="511"/>
      <c r="E29" s="511"/>
      <c r="F29" s="512"/>
      <c r="J29" s="87" t="s">
        <v>337</v>
      </c>
      <c r="M29" s="110" t="s">
        <v>338</v>
      </c>
      <c r="P29" s="88" t="s">
        <v>339</v>
      </c>
    </row>
    <row r="30" spans="2:16" ht="14.5" customHeight="1" x14ac:dyDescent="0.35">
      <c r="B30" s="105">
        <v>9</v>
      </c>
      <c r="C30" s="511" t="s">
        <v>340</v>
      </c>
      <c r="D30" s="511"/>
      <c r="E30" s="511"/>
      <c r="F30" s="512"/>
      <c r="J30" s="88" t="s">
        <v>341</v>
      </c>
      <c r="M30" s="110" t="s">
        <v>342</v>
      </c>
      <c r="P30" s="109" t="s">
        <v>343</v>
      </c>
    </row>
    <row r="31" spans="2:16" ht="14.5" customHeight="1" x14ac:dyDescent="0.35">
      <c r="B31" s="105">
        <v>10</v>
      </c>
      <c r="C31" s="511" t="s">
        <v>344</v>
      </c>
      <c r="D31" s="511"/>
      <c r="E31" s="511"/>
      <c r="F31" s="512"/>
      <c r="J31" s="88" t="s">
        <v>345</v>
      </c>
      <c r="M31" s="110" t="s">
        <v>346</v>
      </c>
      <c r="P31" s="88" t="s">
        <v>347</v>
      </c>
    </row>
    <row r="32" spans="2:16" ht="14.5" customHeight="1" x14ac:dyDescent="0.35">
      <c r="B32" s="105">
        <v>11</v>
      </c>
      <c r="C32" s="511" t="s">
        <v>348</v>
      </c>
      <c r="D32" s="511"/>
      <c r="E32" s="511"/>
      <c r="F32" s="512"/>
      <c r="J32" s="88" t="s">
        <v>349</v>
      </c>
      <c r="M32" s="110" t="s">
        <v>350</v>
      </c>
      <c r="P32" s="109" t="s">
        <v>351</v>
      </c>
    </row>
    <row r="33" spans="2:16" ht="14.5" customHeight="1" x14ac:dyDescent="0.35">
      <c r="B33" s="105">
        <v>12</v>
      </c>
      <c r="C33" s="511" t="s">
        <v>352</v>
      </c>
      <c r="D33" s="511"/>
      <c r="E33" s="511"/>
      <c r="F33" s="512"/>
      <c r="G33" s="3"/>
      <c r="J33" s="88" t="s">
        <v>353</v>
      </c>
      <c r="M33" s="111" t="s">
        <v>354</v>
      </c>
      <c r="P33" s="109" t="s">
        <v>355</v>
      </c>
    </row>
    <row r="34" spans="2:16" ht="14.5" customHeight="1" thickBot="1" x14ac:dyDescent="0.4">
      <c r="B34" s="105">
        <v>13</v>
      </c>
      <c r="C34" s="511" t="s">
        <v>356</v>
      </c>
      <c r="D34" s="511"/>
      <c r="E34" s="511"/>
      <c r="F34" s="512"/>
      <c r="J34" s="88" t="s">
        <v>357</v>
      </c>
      <c r="M34" s="97" t="s">
        <v>315</v>
      </c>
      <c r="P34" s="112" t="s">
        <v>358</v>
      </c>
    </row>
    <row r="35" spans="2:16" ht="14.5" customHeight="1" thickBot="1" x14ac:dyDescent="0.4">
      <c r="B35" s="105">
        <v>14</v>
      </c>
      <c r="C35" s="511" t="s">
        <v>359</v>
      </c>
      <c r="D35" s="511"/>
      <c r="E35" s="511"/>
      <c r="F35" s="512"/>
      <c r="H35" s="113"/>
      <c r="J35" s="97" t="s">
        <v>360</v>
      </c>
      <c r="P35" s="112" t="s">
        <v>361</v>
      </c>
    </row>
    <row r="36" spans="2:16" ht="14.5" customHeight="1" thickBot="1" x14ac:dyDescent="0.4">
      <c r="B36" s="105">
        <v>15</v>
      </c>
      <c r="C36" s="511" t="s">
        <v>362</v>
      </c>
      <c r="D36" s="511"/>
      <c r="E36" s="511"/>
      <c r="F36" s="512"/>
      <c r="H36" s="113"/>
      <c r="P36" s="97" t="s">
        <v>315</v>
      </c>
    </row>
    <row r="37" spans="2:16" ht="14.5" customHeight="1" thickBot="1" x14ac:dyDescent="0.4">
      <c r="B37" s="105">
        <v>16</v>
      </c>
      <c r="C37" s="511" t="s">
        <v>363</v>
      </c>
      <c r="D37" s="511"/>
      <c r="E37" s="511"/>
      <c r="F37" s="512"/>
      <c r="H37" s="113"/>
      <c r="J37" s="98" t="s">
        <v>364</v>
      </c>
    </row>
    <row r="38" spans="2:16" ht="14.5" customHeight="1" x14ac:dyDescent="0.35">
      <c r="B38" s="105">
        <v>17</v>
      </c>
      <c r="C38" s="511" t="s">
        <v>365</v>
      </c>
      <c r="D38" s="511"/>
      <c r="E38" s="511"/>
      <c r="F38" s="512"/>
      <c r="H38" s="113"/>
      <c r="J38" s="99" t="s">
        <v>366</v>
      </c>
    </row>
    <row r="39" spans="2:16" ht="14.5" customHeight="1" x14ac:dyDescent="0.35">
      <c r="B39" s="105">
        <v>18</v>
      </c>
      <c r="C39" s="511" t="s">
        <v>367</v>
      </c>
      <c r="D39" s="511"/>
      <c r="E39" s="511"/>
      <c r="F39" s="512"/>
      <c r="H39" s="113"/>
      <c r="J39" s="88" t="s">
        <v>368</v>
      </c>
    </row>
    <row r="40" spans="2:16" ht="14.5" customHeight="1" x14ac:dyDescent="0.35">
      <c r="B40" s="105">
        <v>19</v>
      </c>
      <c r="C40" s="511" t="s">
        <v>369</v>
      </c>
      <c r="D40" s="511"/>
      <c r="E40" s="511"/>
      <c r="F40" s="512"/>
      <c r="H40" s="113"/>
      <c r="J40" s="88" t="s">
        <v>370</v>
      </c>
    </row>
    <row r="41" spans="2:16" ht="14.5" customHeight="1" x14ac:dyDescent="0.35">
      <c r="B41" s="105">
        <v>20</v>
      </c>
      <c r="C41" s="511" t="s">
        <v>371</v>
      </c>
      <c r="D41" s="511"/>
      <c r="E41" s="511"/>
      <c r="F41" s="512"/>
      <c r="H41" s="113"/>
      <c r="J41" s="88" t="s">
        <v>372</v>
      </c>
    </row>
    <row r="42" spans="2:16" ht="14.5" customHeight="1" x14ac:dyDescent="0.35">
      <c r="B42" s="105">
        <v>21</v>
      </c>
      <c r="C42" s="511" t="s">
        <v>373</v>
      </c>
      <c r="D42" s="511"/>
      <c r="E42" s="511"/>
      <c r="F42" s="512"/>
      <c r="H42" s="113"/>
      <c r="J42" s="88" t="s">
        <v>374</v>
      </c>
    </row>
    <row r="43" spans="2:16" ht="14.5" customHeight="1" thickBot="1" x14ac:dyDescent="0.4">
      <c r="B43" s="114">
        <v>22</v>
      </c>
      <c r="C43" s="525" t="s">
        <v>375</v>
      </c>
      <c r="D43" s="525"/>
      <c r="E43" s="525"/>
      <c r="F43" s="526"/>
      <c r="J43" s="88" t="s">
        <v>376</v>
      </c>
    </row>
    <row r="44" spans="2:16" ht="14.5" customHeight="1" thickBot="1" x14ac:dyDescent="0.4">
      <c r="J44" s="88" t="s">
        <v>377</v>
      </c>
    </row>
    <row r="45" spans="2:16" ht="14.5" customHeight="1" thickBot="1" x14ac:dyDescent="0.4">
      <c r="B45" s="523" t="s">
        <v>378</v>
      </c>
      <c r="C45" s="524"/>
      <c r="J45" s="88" t="s">
        <v>379</v>
      </c>
    </row>
    <row r="46" spans="2:16" ht="14.5" customHeight="1" x14ac:dyDescent="0.35">
      <c r="B46" s="104">
        <v>1</v>
      </c>
      <c r="C46" s="115" t="s">
        <v>380</v>
      </c>
      <c r="J46" s="88" t="s">
        <v>381</v>
      </c>
    </row>
    <row r="47" spans="2:16" ht="14.5" customHeight="1" x14ac:dyDescent="0.35">
      <c r="B47" s="105">
        <v>2</v>
      </c>
      <c r="C47" s="116" t="s">
        <v>382</v>
      </c>
      <c r="J47" s="88" t="s">
        <v>383</v>
      </c>
    </row>
    <row r="48" spans="2:16" ht="14.5" customHeight="1" x14ac:dyDescent="0.35">
      <c r="B48" s="105">
        <v>3</v>
      </c>
      <c r="C48" s="116" t="s">
        <v>203</v>
      </c>
      <c r="J48" s="88" t="s">
        <v>384</v>
      </c>
    </row>
    <row r="49" spans="2:10" ht="14.5" customHeight="1" x14ac:dyDescent="0.35">
      <c r="B49" s="105">
        <v>4</v>
      </c>
      <c r="C49" s="116" t="s">
        <v>385</v>
      </c>
      <c r="J49" s="88" t="s">
        <v>386</v>
      </c>
    </row>
    <row r="50" spans="2:10" ht="14.5" customHeight="1" x14ac:dyDescent="0.35">
      <c r="B50" s="105">
        <v>5</v>
      </c>
      <c r="C50" s="116" t="s">
        <v>387</v>
      </c>
      <c r="J50" s="88" t="s">
        <v>388</v>
      </c>
    </row>
    <row r="51" spans="2:10" ht="14.5" customHeight="1" x14ac:dyDescent="0.35">
      <c r="B51" s="105">
        <v>6</v>
      </c>
      <c r="C51" s="116" t="s">
        <v>389</v>
      </c>
      <c r="J51" s="88" t="s">
        <v>390</v>
      </c>
    </row>
    <row r="52" spans="2:10" ht="14.5" customHeight="1" x14ac:dyDescent="0.35">
      <c r="B52" s="105">
        <v>7</v>
      </c>
      <c r="C52" s="116" t="s">
        <v>391</v>
      </c>
      <c r="J52" s="88" t="s">
        <v>392</v>
      </c>
    </row>
    <row r="53" spans="2:10" ht="14.5" customHeight="1" x14ac:dyDescent="0.35">
      <c r="B53" s="105">
        <v>8</v>
      </c>
      <c r="C53" s="116" t="s">
        <v>365</v>
      </c>
      <c r="J53" s="88" t="s">
        <v>393</v>
      </c>
    </row>
    <row r="54" spans="2:10" ht="14.5" customHeight="1" x14ac:dyDescent="0.35">
      <c r="B54" s="105">
        <v>9</v>
      </c>
      <c r="C54" s="116" t="s">
        <v>210</v>
      </c>
      <c r="J54" s="88" t="s">
        <v>394</v>
      </c>
    </row>
    <row r="55" spans="2:10" ht="14.5" customHeight="1" x14ac:dyDescent="0.35">
      <c r="B55" s="105">
        <v>10</v>
      </c>
      <c r="C55" s="116" t="s">
        <v>395</v>
      </c>
      <c r="J55" s="88" t="s">
        <v>396</v>
      </c>
    </row>
    <row r="56" spans="2:10" ht="14.5" customHeight="1" thickBot="1" x14ac:dyDescent="0.4">
      <c r="B56" s="114">
        <v>11</v>
      </c>
      <c r="C56" s="117" t="s">
        <v>397</v>
      </c>
      <c r="J56" s="88"/>
    </row>
    <row r="57" spans="2:10" ht="14.5" customHeight="1" thickBot="1" x14ac:dyDescent="0.4">
      <c r="B57" s="114">
        <v>12</v>
      </c>
      <c r="C57" s="97" t="s">
        <v>315</v>
      </c>
      <c r="J57" s="97" t="s">
        <v>315</v>
      </c>
    </row>
    <row r="58" spans="2:10" ht="14.5" customHeight="1" x14ac:dyDescent="0.35">
      <c r="B58" s="118"/>
      <c r="C58" s="119"/>
      <c r="J58" s="119"/>
    </row>
    <row r="59" spans="2:10" ht="14.5" customHeight="1" x14ac:dyDescent="0.35">
      <c r="B59" s="118"/>
      <c r="C59" s="119"/>
      <c r="J59" s="119"/>
    </row>
    <row r="60" spans="2:10" ht="14.5" customHeight="1" x14ac:dyDescent="0.35">
      <c r="B60" s="118"/>
      <c r="C60" s="119"/>
      <c r="J60" s="119"/>
    </row>
    <row r="61" spans="2:10" ht="14.5" customHeight="1" x14ac:dyDescent="0.35">
      <c r="B61" s="118"/>
      <c r="C61" s="119"/>
      <c r="J61" s="119"/>
    </row>
    <row r="62" spans="2:10" ht="14.5" customHeight="1" x14ac:dyDescent="0.35">
      <c r="B62" s="118"/>
      <c r="C62" s="119"/>
      <c r="J62" s="119"/>
    </row>
    <row r="63" spans="2:10" ht="14.5" customHeight="1" x14ac:dyDescent="0.35">
      <c r="B63" s="118"/>
      <c r="C63" s="119"/>
      <c r="J63" s="119"/>
    </row>
    <row r="64" spans="2:10" ht="14.5" customHeight="1" x14ac:dyDescent="0.35">
      <c r="B64" s="118"/>
      <c r="C64" s="119"/>
      <c r="J64" s="119"/>
    </row>
    <row r="65" spans="2:10" ht="14.5" customHeight="1" thickBot="1" x14ac:dyDescent="0.4">
      <c r="J65" s="119"/>
    </row>
    <row r="66" spans="2:10" ht="14.5" customHeight="1" thickBot="1" x14ac:dyDescent="0.4">
      <c r="B66" s="500" t="s">
        <v>73</v>
      </c>
      <c r="C66" s="501"/>
      <c r="D66" s="501"/>
      <c r="E66" s="501"/>
      <c r="F66" s="501"/>
      <c r="G66" s="502"/>
    </row>
    <row r="67" spans="2:10" ht="14.5" customHeight="1" thickBot="1" x14ac:dyDescent="0.4">
      <c r="B67" s="120">
        <v>1</v>
      </c>
      <c r="C67" s="497" t="s">
        <v>398</v>
      </c>
      <c r="D67" s="498"/>
      <c r="E67" s="498"/>
      <c r="F67" s="498"/>
      <c r="G67" s="499"/>
    </row>
    <row r="68" spans="2:10" ht="14.5" customHeight="1" thickBot="1" x14ac:dyDescent="0.4">
      <c r="B68" s="105">
        <v>2</v>
      </c>
      <c r="C68" s="497" t="s">
        <v>399</v>
      </c>
      <c r="D68" s="498"/>
      <c r="E68" s="498"/>
      <c r="F68" s="498"/>
      <c r="G68" s="499"/>
    </row>
    <row r="69" spans="2:10" ht="14.5" customHeight="1" thickBot="1" x14ac:dyDescent="0.4">
      <c r="B69" s="105">
        <v>3</v>
      </c>
      <c r="C69" s="497" t="s">
        <v>400</v>
      </c>
      <c r="D69" s="498"/>
      <c r="E69" s="498"/>
      <c r="F69" s="498"/>
      <c r="G69" s="499"/>
    </row>
    <row r="70" spans="2:10" ht="14.5" customHeight="1" thickBot="1" x14ac:dyDescent="0.4">
      <c r="B70" s="105">
        <v>4</v>
      </c>
      <c r="C70" s="497" t="s">
        <v>401</v>
      </c>
      <c r="D70" s="498"/>
      <c r="E70" s="498"/>
      <c r="F70" s="498"/>
      <c r="G70" s="499"/>
    </row>
    <row r="71" spans="2:10" ht="14.5" customHeight="1" thickBot="1" x14ac:dyDescent="0.4">
      <c r="B71" s="105">
        <v>5</v>
      </c>
      <c r="C71" s="497" t="s">
        <v>402</v>
      </c>
      <c r="D71" s="498"/>
      <c r="E71" s="498"/>
      <c r="F71" s="498"/>
      <c r="G71" s="499"/>
    </row>
    <row r="72" spans="2:10" ht="14.5" customHeight="1" thickBot="1" x14ac:dyDescent="0.4">
      <c r="B72" s="105">
        <v>6</v>
      </c>
      <c r="C72" s="503"/>
      <c r="D72" s="504"/>
      <c r="E72" s="504"/>
      <c r="F72" s="504"/>
      <c r="G72" s="505"/>
    </row>
    <row r="73" spans="2:10" ht="14.5" customHeight="1" thickBot="1" x14ac:dyDescent="0.4">
      <c r="B73" s="105">
        <v>7</v>
      </c>
      <c r="C73" s="503"/>
      <c r="D73" s="504"/>
      <c r="E73" s="504"/>
      <c r="F73" s="504"/>
      <c r="G73" s="505"/>
    </row>
    <row r="74" spans="2:10" ht="14.5" customHeight="1" thickBot="1" x14ac:dyDescent="0.4">
      <c r="B74" s="105">
        <v>8</v>
      </c>
      <c r="C74" s="503"/>
      <c r="D74" s="504"/>
      <c r="E74" s="504"/>
      <c r="F74" s="504"/>
      <c r="G74" s="505"/>
    </row>
    <row r="75" spans="2:10" ht="14.5" customHeight="1" thickBot="1" x14ac:dyDescent="0.4">
      <c r="B75" s="105">
        <v>9</v>
      </c>
      <c r="C75" s="503"/>
      <c r="D75" s="504"/>
      <c r="E75" s="504"/>
      <c r="F75" s="504"/>
      <c r="G75" s="505"/>
    </row>
    <row r="76" spans="2:10" ht="14.5" customHeight="1" thickBot="1" x14ac:dyDescent="0.4">
      <c r="B76" s="121">
        <v>10</v>
      </c>
      <c r="C76" s="503"/>
      <c r="D76" s="504"/>
      <c r="E76" s="504"/>
      <c r="F76" s="504"/>
      <c r="G76" s="505"/>
    </row>
    <row r="77" spans="2:10" ht="14.5" customHeight="1" thickBot="1" x14ac:dyDescent="0.4">
      <c r="B77" s="4"/>
    </row>
    <row r="78" spans="2:10" ht="14.5" customHeight="1" thickBot="1" x14ac:dyDescent="0.4">
      <c r="B78" s="500" t="s">
        <v>84</v>
      </c>
      <c r="C78" s="501"/>
      <c r="D78" s="501"/>
      <c r="E78" s="501"/>
      <c r="F78" s="501"/>
      <c r="G78" s="502"/>
    </row>
    <row r="79" spans="2:10" ht="14.5" customHeight="1" thickBot="1" x14ac:dyDescent="0.4">
      <c r="B79" s="120">
        <v>1</v>
      </c>
      <c r="C79" s="497" t="s">
        <v>403</v>
      </c>
      <c r="D79" s="498"/>
      <c r="E79" s="498"/>
      <c r="F79" s="498"/>
      <c r="G79" s="499"/>
    </row>
    <row r="80" spans="2:10" ht="14.5" customHeight="1" x14ac:dyDescent="0.35">
      <c r="B80" s="105">
        <v>2</v>
      </c>
      <c r="C80" s="497" t="s">
        <v>404</v>
      </c>
      <c r="D80" s="498"/>
      <c r="E80" s="498"/>
      <c r="F80" s="498"/>
      <c r="G80" s="499"/>
    </row>
    <row r="82" spans="2:3" ht="14.5" customHeight="1" thickBot="1" x14ac:dyDescent="0.4"/>
    <row r="83" spans="2:3" ht="14.5" customHeight="1" thickBot="1" x14ac:dyDescent="0.4">
      <c r="B83" s="521" t="s">
        <v>176</v>
      </c>
      <c r="C83" s="522"/>
    </row>
    <row r="84" spans="2:3" ht="14.5" customHeight="1" x14ac:dyDescent="0.55000000000000004">
      <c r="B84" s="230">
        <v>1</v>
      </c>
      <c r="C84" s="231" t="s">
        <v>180</v>
      </c>
    </row>
    <row r="85" spans="2:3" ht="14.5" customHeight="1" x14ac:dyDescent="0.55000000000000004">
      <c r="B85" s="230">
        <v>2</v>
      </c>
      <c r="C85" s="231" t="s">
        <v>181</v>
      </c>
    </row>
    <row r="86" spans="2:3" ht="14.5" customHeight="1" x14ac:dyDescent="0.55000000000000004">
      <c r="B86" s="230">
        <v>3</v>
      </c>
      <c r="C86" s="231" t="s">
        <v>405</v>
      </c>
    </row>
    <row r="87" spans="2:3" ht="14.5" customHeight="1" x14ac:dyDescent="0.55000000000000004">
      <c r="B87" s="230">
        <v>4</v>
      </c>
      <c r="C87" s="231" t="s">
        <v>406</v>
      </c>
    </row>
    <row r="88" spans="2:3" ht="14.5" customHeight="1" x14ac:dyDescent="0.55000000000000004">
      <c r="B88" s="230">
        <v>5</v>
      </c>
      <c r="C88" s="231" t="s">
        <v>407</v>
      </c>
    </row>
    <row r="89" spans="2:3" ht="14.5" customHeight="1" x14ac:dyDescent="0.55000000000000004">
      <c r="B89" s="230">
        <v>6</v>
      </c>
      <c r="C89" s="231" t="s">
        <v>408</v>
      </c>
    </row>
    <row r="90" spans="2:3" ht="14.5" customHeight="1" x14ac:dyDescent="0.55000000000000004">
      <c r="B90" s="230">
        <v>7</v>
      </c>
      <c r="C90" s="231" t="s">
        <v>182</v>
      </c>
    </row>
    <row r="91" spans="2:3" ht="14.5" customHeight="1" x14ac:dyDescent="0.55000000000000004">
      <c r="B91" s="230">
        <v>8</v>
      </c>
      <c r="C91" s="231" t="s">
        <v>184</v>
      </c>
    </row>
    <row r="92" spans="2:3" ht="14.5" customHeight="1" x14ac:dyDescent="0.55000000000000004">
      <c r="B92" s="230">
        <v>9</v>
      </c>
      <c r="C92" s="231" t="s">
        <v>183</v>
      </c>
    </row>
    <row r="93" spans="2:3" ht="14.5" customHeight="1" x14ac:dyDescent="0.55000000000000004">
      <c r="B93" s="230">
        <v>10</v>
      </c>
      <c r="C93" s="231" t="s">
        <v>185</v>
      </c>
    </row>
    <row r="94" spans="2:3" ht="14.5" customHeight="1" x14ac:dyDescent="0.55000000000000004">
      <c r="B94" s="230">
        <v>11</v>
      </c>
      <c r="C94" s="231" t="s">
        <v>188</v>
      </c>
    </row>
    <row r="95" spans="2:3" ht="14.5" customHeight="1" x14ac:dyDescent="0.55000000000000004">
      <c r="B95" s="230">
        <v>12</v>
      </c>
      <c r="C95" s="231" t="s">
        <v>332</v>
      </c>
    </row>
    <row r="96" spans="2:3" ht="14.5" customHeight="1" x14ac:dyDescent="0.55000000000000004">
      <c r="B96" s="230">
        <v>13</v>
      </c>
      <c r="C96" s="231" t="s">
        <v>186</v>
      </c>
    </row>
    <row r="97" spans="2:3" ht="14.5" customHeight="1" x14ac:dyDescent="0.55000000000000004">
      <c r="B97" s="230">
        <v>14</v>
      </c>
      <c r="C97" s="231" t="s">
        <v>187</v>
      </c>
    </row>
    <row r="98" spans="2:3" ht="14.5" customHeight="1" x14ac:dyDescent="0.55000000000000004">
      <c r="B98" s="230">
        <v>15</v>
      </c>
      <c r="C98" s="231" t="s">
        <v>189</v>
      </c>
    </row>
    <row r="99" spans="2:3" ht="14.5" customHeight="1" x14ac:dyDescent="0.55000000000000004">
      <c r="B99" s="230">
        <v>16</v>
      </c>
      <c r="C99" s="231" t="s">
        <v>191</v>
      </c>
    </row>
    <row r="100" spans="2:3" ht="14.5" customHeight="1" x14ac:dyDescent="0.55000000000000004">
      <c r="B100" s="230">
        <v>17</v>
      </c>
      <c r="C100" s="231" t="s">
        <v>190</v>
      </c>
    </row>
    <row r="101" spans="2:3" ht="14.5" customHeight="1" x14ac:dyDescent="0.55000000000000004">
      <c r="B101" s="230">
        <v>18</v>
      </c>
      <c r="C101" s="231" t="s">
        <v>192</v>
      </c>
    </row>
    <row r="102" spans="2:3" ht="14.5" customHeight="1" x14ac:dyDescent="0.55000000000000004">
      <c r="B102" s="230">
        <v>19</v>
      </c>
      <c r="C102" s="231" t="s">
        <v>193</v>
      </c>
    </row>
    <row r="103" spans="2:3" ht="14.5" customHeight="1" x14ac:dyDescent="0.55000000000000004">
      <c r="B103" s="230">
        <v>20</v>
      </c>
      <c r="C103" s="231" t="s">
        <v>194</v>
      </c>
    </row>
    <row r="104" spans="2:3" ht="14.5" customHeight="1" x14ac:dyDescent="0.55000000000000004">
      <c r="B104" s="230">
        <v>21</v>
      </c>
      <c r="C104" s="231" t="s">
        <v>409</v>
      </c>
    </row>
    <row r="105" spans="2:3" ht="14.5" customHeight="1" x14ac:dyDescent="0.55000000000000004">
      <c r="B105" s="230">
        <v>22</v>
      </c>
      <c r="C105" s="231" t="s">
        <v>410</v>
      </c>
    </row>
    <row r="106" spans="2:3" ht="14.5" customHeight="1" x14ac:dyDescent="0.55000000000000004">
      <c r="B106" s="230">
        <v>23</v>
      </c>
      <c r="C106" s="231" t="s">
        <v>411</v>
      </c>
    </row>
    <row r="107" spans="2:3" ht="14.5" customHeight="1" x14ac:dyDescent="0.55000000000000004">
      <c r="B107" s="230">
        <v>24</v>
      </c>
      <c r="C107" s="231" t="s">
        <v>195</v>
      </c>
    </row>
    <row r="108" spans="2:3" ht="14.5" customHeight="1" x14ac:dyDescent="0.55000000000000004">
      <c r="B108" s="230">
        <v>25</v>
      </c>
      <c r="C108" s="231" t="s">
        <v>196</v>
      </c>
    </row>
    <row r="109" spans="2:3" ht="14.5" customHeight="1" x14ac:dyDescent="0.55000000000000004">
      <c r="B109" s="230">
        <v>26</v>
      </c>
      <c r="C109" s="231" t="s">
        <v>197</v>
      </c>
    </row>
    <row r="110" spans="2:3" ht="14.5" customHeight="1" x14ac:dyDescent="0.55000000000000004">
      <c r="B110" s="230">
        <v>27</v>
      </c>
      <c r="C110" s="231" t="s">
        <v>198</v>
      </c>
    </row>
    <row r="111" spans="2:3" ht="14.5" customHeight="1" x14ac:dyDescent="0.55000000000000004">
      <c r="B111" s="230">
        <v>28</v>
      </c>
      <c r="C111" s="231" t="s">
        <v>200</v>
      </c>
    </row>
    <row r="112" spans="2:3" ht="14.5" customHeight="1" x14ac:dyDescent="0.55000000000000004">
      <c r="B112" s="230">
        <v>29</v>
      </c>
      <c r="C112" s="231" t="s">
        <v>201</v>
      </c>
    </row>
    <row r="113" spans="2:3" ht="14.5" customHeight="1" x14ac:dyDescent="0.55000000000000004">
      <c r="B113" s="230">
        <v>30</v>
      </c>
      <c r="C113" s="231" t="s">
        <v>212</v>
      </c>
    </row>
    <row r="114" spans="2:3" ht="14.5" customHeight="1" x14ac:dyDescent="0.55000000000000004">
      <c r="B114" s="230">
        <v>31</v>
      </c>
      <c r="C114" s="231" t="s">
        <v>213</v>
      </c>
    </row>
    <row r="115" spans="2:3" ht="14.5" customHeight="1" x14ac:dyDescent="0.55000000000000004">
      <c r="B115" s="230">
        <v>32</v>
      </c>
      <c r="C115" s="231" t="s">
        <v>202</v>
      </c>
    </row>
    <row r="116" spans="2:3" ht="14.5" customHeight="1" x14ac:dyDescent="0.55000000000000004">
      <c r="B116" s="230">
        <v>33</v>
      </c>
      <c r="C116" s="231" t="s">
        <v>412</v>
      </c>
    </row>
    <row r="117" spans="2:3" ht="14.5" customHeight="1" x14ac:dyDescent="0.55000000000000004">
      <c r="B117" s="230">
        <v>34</v>
      </c>
      <c r="C117" s="231" t="s">
        <v>413</v>
      </c>
    </row>
    <row r="118" spans="2:3" ht="14.5" customHeight="1" x14ac:dyDescent="0.55000000000000004">
      <c r="B118" s="230">
        <v>35</v>
      </c>
      <c r="C118" s="231" t="s">
        <v>203</v>
      </c>
    </row>
    <row r="119" spans="2:3" ht="14.5" customHeight="1" x14ac:dyDescent="0.55000000000000004">
      <c r="B119" s="230">
        <v>36</v>
      </c>
      <c r="C119" s="231" t="s">
        <v>205</v>
      </c>
    </row>
    <row r="120" spans="2:3" ht="14.5" customHeight="1" x14ac:dyDescent="0.55000000000000004">
      <c r="B120" s="230">
        <v>37</v>
      </c>
      <c r="C120" s="231" t="s">
        <v>206</v>
      </c>
    </row>
    <row r="121" spans="2:3" ht="14.5" customHeight="1" x14ac:dyDescent="0.55000000000000004">
      <c r="B121" s="230">
        <v>38</v>
      </c>
      <c r="C121" s="231" t="s">
        <v>204</v>
      </c>
    </row>
    <row r="122" spans="2:3" ht="14.5" customHeight="1" x14ac:dyDescent="0.55000000000000004">
      <c r="B122" s="230">
        <v>39</v>
      </c>
      <c r="C122" s="231" t="s">
        <v>207</v>
      </c>
    </row>
    <row r="123" spans="2:3" ht="14.5" customHeight="1" x14ac:dyDescent="0.55000000000000004">
      <c r="B123" s="230">
        <v>40</v>
      </c>
      <c r="C123" s="231" t="s">
        <v>208</v>
      </c>
    </row>
    <row r="124" spans="2:3" ht="14.5" customHeight="1" x14ac:dyDescent="0.55000000000000004">
      <c r="B124" s="230">
        <v>41</v>
      </c>
      <c r="C124" s="231" t="s">
        <v>209</v>
      </c>
    </row>
    <row r="125" spans="2:3" ht="14.5" customHeight="1" x14ac:dyDescent="0.55000000000000004">
      <c r="B125" s="230">
        <v>42</v>
      </c>
      <c r="C125" s="231" t="s">
        <v>199</v>
      </c>
    </row>
    <row r="126" spans="2:3" ht="14.5" customHeight="1" x14ac:dyDescent="0.55000000000000004">
      <c r="B126" s="230">
        <v>43</v>
      </c>
      <c r="C126" s="231" t="s">
        <v>211</v>
      </c>
    </row>
    <row r="127" spans="2:3" ht="14.5" customHeight="1" x14ac:dyDescent="0.55000000000000004">
      <c r="B127" s="230">
        <v>44</v>
      </c>
      <c r="C127" s="231" t="s">
        <v>414</v>
      </c>
    </row>
    <row r="128" spans="2:3" ht="14.5" customHeight="1" x14ac:dyDescent="0.55000000000000004">
      <c r="B128" s="230">
        <v>45</v>
      </c>
      <c r="C128" s="231" t="s">
        <v>210</v>
      </c>
    </row>
    <row r="129" spans="2:3" ht="14.5" customHeight="1" x14ac:dyDescent="0.55000000000000004">
      <c r="B129" s="230">
        <v>46</v>
      </c>
      <c r="C129" s="231" t="s">
        <v>214</v>
      </c>
    </row>
    <row r="130" spans="2:3" ht="14.5" customHeight="1" x14ac:dyDescent="0.55000000000000004">
      <c r="B130" s="230">
        <v>47</v>
      </c>
      <c r="C130" s="231" t="s">
        <v>415</v>
      </c>
    </row>
  </sheetData>
  <mergeCells count="45">
    <mergeCell ref="B83:C83"/>
    <mergeCell ref="C34:F34"/>
    <mergeCell ref="C35:F35"/>
    <mergeCell ref="B45:C45"/>
    <mergeCell ref="C37:F37"/>
    <mergeCell ref="C38:F38"/>
    <mergeCell ref="C39:F39"/>
    <mergeCell ref="C40:F40"/>
    <mergeCell ref="C42:F42"/>
    <mergeCell ref="C43:F43"/>
    <mergeCell ref="C41:F41"/>
    <mergeCell ref="C68:G68"/>
    <mergeCell ref="C69:G69"/>
    <mergeCell ref="C70:G70"/>
    <mergeCell ref="C71:G71"/>
    <mergeCell ref="C72:G72"/>
    <mergeCell ref="B2:C2"/>
    <mergeCell ref="B3:B4"/>
    <mergeCell ref="C3:C4"/>
    <mergeCell ref="F2:G2"/>
    <mergeCell ref="F3:F4"/>
    <mergeCell ref="G3:G4"/>
    <mergeCell ref="B21:F21"/>
    <mergeCell ref="B66:G66"/>
    <mergeCell ref="C67:G67"/>
    <mergeCell ref="C22:F22"/>
    <mergeCell ref="C23:F23"/>
    <mergeCell ref="C24:F24"/>
    <mergeCell ref="C36:F36"/>
    <mergeCell ref="C25:F25"/>
    <mergeCell ref="C26:F26"/>
    <mergeCell ref="C27:F27"/>
    <mergeCell ref="C28:F28"/>
    <mergeCell ref="C29:F29"/>
    <mergeCell ref="C30:F30"/>
    <mergeCell ref="C31:F31"/>
    <mergeCell ref="C32:F32"/>
    <mergeCell ref="C33:F33"/>
    <mergeCell ref="C79:G79"/>
    <mergeCell ref="C80:G80"/>
    <mergeCell ref="B78:G78"/>
    <mergeCell ref="C73:G73"/>
    <mergeCell ref="C74:G74"/>
    <mergeCell ref="C75:G75"/>
    <mergeCell ref="C76:G7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A0D17-120B-403F-959E-614AB02B5DD8}">
  <dimension ref="A1:H158"/>
  <sheetViews>
    <sheetView rightToLeft="1" zoomScale="117" zoomScaleNormal="160" workbookViewId="0">
      <selection activeCell="B145" sqref="B145"/>
    </sheetView>
  </sheetViews>
  <sheetFormatPr defaultColWidth="8.58203125" defaultRowHeight="14.5" x14ac:dyDescent="0.35"/>
  <cols>
    <col min="1" max="1" width="8.58203125" style="3"/>
    <col min="2" max="2" width="92.33203125" style="3" customWidth="1"/>
    <col min="3" max="3" width="8.58203125" style="3" customWidth="1"/>
    <col min="4" max="16384" width="8.58203125" style="3"/>
  </cols>
  <sheetData>
    <row r="1" spans="2:3" ht="25" customHeight="1" thickBot="1" x14ac:dyDescent="0.4"/>
    <row r="2" spans="2:3" ht="25" customHeight="1" thickBot="1" x14ac:dyDescent="0.4">
      <c r="B2" s="122" t="s">
        <v>231</v>
      </c>
    </row>
    <row r="3" spans="2:3" ht="25" customHeight="1" thickBot="1" x14ac:dyDescent="0.4">
      <c r="B3" s="63" t="s">
        <v>232</v>
      </c>
    </row>
    <row r="4" spans="2:3" ht="80.5" customHeight="1" x14ac:dyDescent="0.35">
      <c r="B4" s="123" t="s">
        <v>416</v>
      </c>
      <c r="C4" s="124"/>
    </row>
    <row r="5" spans="2:3" ht="63" x14ac:dyDescent="0.35">
      <c r="B5" s="123" t="s">
        <v>417</v>
      </c>
    </row>
    <row r="6" spans="2:3" ht="21" customHeight="1" x14ac:dyDescent="0.35">
      <c r="B6" s="123" t="s">
        <v>418</v>
      </c>
    </row>
    <row r="7" spans="2:3" ht="42" x14ac:dyDescent="0.35">
      <c r="B7" s="123" t="s">
        <v>419</v>
      </c>
    </row>
    <row r="8" spans="2:3" ht="42" x14ac:dyDescent="0.35">
      <c r="B8" s="123" t="s">
        <v>420</v>
      </c>
    </row>
    <row r="9" spans="2:3" ht="63" x14ac:dyDescent="0.35">
      <c r="B9" s="123" t="s">
        <v>421</v>
      </c>
    </row>
    <row r="10" spans="2:3" ht="21" customHeight="1" x14ac:dyDescent="0.35">
      <c r="B10" s="123" t="s">
        <v>422</v>
      </c>
    </row>
    <row r="11" spans="2:3" ht="15" thickBot="1" x14ac:dyDescent="0.4"/>
    <row r="12" spans="2:3" ht="24.5" x14ac:dyDescent="0.35">
      <c r="B12" s="125" t="s">
        <v>233</v>
      </c>
    </row>
    <row r="13" spans="2:3" ht="42.5" thickBot="1" x14ac:dyDescent="0.4">
      <c r="B13" s="63" t="s">
        <v>234</v>
      </c>
    </row>
    <row r="14" spans="2:3" ht="42" x14ac:dyDescent="0.35">
      <c r="B14" s="126" t="s">
        <v>423</v>
      </c>
    </row>
    <row r="15" spans="2:3" ht="42" x14ac:dyDescent="0.35">
      <c r="B15" s="127" t="s">
        <v>424</v>
      </c>
    </row>
    <row r="16" spans="2:3" ht="42" x14ac:dyDescent="0.35">
      <c r="B16" s="127" t="s">
        <v>425</v>
      </c>
    </row>
    <row r="17" spans="2:2" ht="42" x14ac:dyDescent="0.35">
      <c r="B17" s="127" t="s">
        <v>426</v>
      </c>
    </row>
    <row r="18" spans="2:2" ht="42" x14ac:dyDescent="0.35">
      <c r="B18" s="127" t="s">
        <v>427</v>
      </c>
    </row>
    <row r="19" spans="2:2" ht="42" x14ac:dyDescent="0.35">
      <c r="B19" s="127" t="s">
        <v>428</v>
      </c>
    </row>
    <row r="20" spans="2:2" ht="21" x14ac:dyDescent="0.35">
      <c r="B20" s="127" t="s">
        <v>429</v>
      </c>
    </row>
    <row r="21" spans="2:2" ht="63" x14ac:dyDescent="0.35">
      <c r="B21" s="127" t="s">
        <v>430</v>
      </c>
    </row>
    <row r="22" spans="2:2" ht="42.5" thickBot="1" x14ac:dyDescent="0.4">
      <c r="B22" s="128" t="s">
        <v>431</v>
      </c>
    </row>
    <row r="23" spans="2:2" ht="15" thickBot="1" x14ac:dyDescent="0.4"/>
    <row r="24" spans="2:2" ht="25" thickBot="1" x14ac:dyDescent="0.4">
      <c r="B24" s="122" t="s">
        <v>235</v>
      </c>
    </row>
    <row r="25" spans="2:2" ht="84.5" thickBot="1" x14ac:dyDescent="0.4">
      <c r="B25" s="63" t="s">
        <v>432</v>
      </c>
    </row>
    <row r="26" spans="2:2" ht="63" x14ac:dyDescent="0.35">
      <c r="B26" s="127" t="s">
        <v>433</v>
      </c>
    </row>
    <row r="27" spans="2:2" ht="63" x14ac:dyDescent="0.35">
      <c r="B27" s="127" t="s">
        <v>434</v>
      </c>
    </row>
    <row r="28" spans="2:2" ht="43" customHeight="1" x14ac:dyDescent="0.35">
      <c r="B28" s="127" t="s">
        <v>435</v>
      </c>
    </row>
    <row r="29" spans="2:2" ht="21" x14ac:dyDescent="0.35">
      <c r="B29" s="127" t="s">
        <v>436</v>
      </c>
    </row>
    <row r="30" spans="2:2" ht="43" customHeight="1" x14ac:dyDescent="0.35">
      <c r="B30" s="129" t="s">
        <v>437</v>
      </c>
    </row>
    <row r="31" spans="2:2" ht="21.5" thickBot="1" x14ac:dyDescent="0.4">
      <c r="B31" s="128" t="s">
        <v>438</v>
      </c>
    </row>
    <row r="32" spans="2:2" ht="21" x14ac:dyDescent="0.35">
      <c r="B32" s="127"/>
    </row>
    <row r="33" spans="2:2" ht="21" x14ac:dyDescent="0.35">
      <c r="B33" s="127"/>
    </row>
    <row r="34" spans="2:2" ht="21" x14ac:dyDescent="0.35">
      <c r="B34" s="129"/>
    </row>
    <row r="35" spans="2:2" ht="21.5" thickBot="1" x14ac:dyDescent="0.4">
      <c r="B35" s="128"/>
    </row>
    <row r="36" spans="2:2" ht="15" thickBot="1" x14ac:dyDescent="0.4"/>
    <row r="37" spans="2:2" ht="25" thickBot="1" x14ac:dyDescent="0.4">
      <c r="B37" s="122" t="s">
        <v>237</v>
      </c>
    </row>
    <row r="38" spans="2:2" ht="42.5" thickBot="1" x14ac:dyDescent="0.4">
      <c r="B38" s="63" t="s">
        <v>439</v>
      </c>
    </row>
    <row r="39" spans="2:2" ht="21" x14ac:dyDescent="0.35">
      <c r="B39" s="130" t="s">
        <v>440</v>
      </c>
    </row>
    <row r="40" spans="2:2" ht="21" x14ac:dyDescent="0.35">
      <c r="B40" s="127" t="s">
        <v>441</v>
      </c>
    </row>
    <row r="41" spans="2:2" ht="21" x14ac:dyDescent="0.35">
      <c r="B41" s="127" t="s">
        <v>442</v>
      </c>
    </row>
    <row r="42" spans="2:2" ht="21" x14ac:dyDescent="0.35">
      <c r="B42" s="127" t="s">
        <v>443</v>
      </c>
    </row>
    <row r="43" spans="2:2" ht="21" x14ac:dyDescent="0.35">
      <c r="B43" s="127" t="s">
        <v>444</v>
      </c>
    </row>
    <row r="44" spans="2:2" ht="21" x14ac:dyDescent="0.35">
      <c r="B44" s="127" t="s">
        <v>445</v>
      </c>
    </row>
    <row r="45" spans="2:2" ht="21" x14ac:dyDescent="0.35">
      <c r="B45" s="127" t="s">
        <v>446</v>
      </c>
    </row>
    <row r="46" spans="2:2" ht="21" x14ac:dyDescent="0.35">
      <c r="B46" s="127" t="s">
        <v>447</v>
      </c>
    </row>
    <row r="47" spans="2:2" ht="42" x14ac:dyDescent="0.35">
      <c r="B47" s="127" t="s">
        <v>448</v>
      </c>
    </row>
    <row r="48" spans="2:2" ht="21" x14ac:dyDescent="0.35">
      <c r="B48" s="127" t="s">
        <v>449</v>
      </c>
    </row>
    <row r="49" spans="1:3" ht="21" x14ac:dyDescent="0.35">
      <c r="B49" s="127" t="s">
        <v>450</v>
      </c>
    </row>
    <row r="50" spans="1:3" ht="21" x14ac:dyDescent="0.35">
      <c r="B50" s="127" t="s">
        <v>451</v>
      </c>
    </row>
    <row r="51" spans="1:3" ht="21" x14ac:dyDescent="0.35">
      <c r="B51" s="127" t="s">
        <v>452</v>
      </c>
    </row>
    <row r="52" spans="1:3" ht="21.5" thickBot="1" x14ac:dyDescent="0.4">
      <c r="B52" s="128" t="s">
        <v>453</v>
      </c>
    </row>
    <row r="53" spans="1:3" ht="12.65" customHeight="1" x14ac:dyDescent="0.35">
      <c r="B53" s="131"/>
    </row>
    <row r="54" spans="1:3" ht="30" thickBot="1" x14ac:dyDescent="0.4">
      <c r="A54" s="4"/>
      <c r="B54" s="4" t="s">
        <v>454</v>
      </c>
      <c r="C54" s="4"/>
    </row>
    <row r="55" spans="1:3" ht="30" thickBot="1" x14ac:dyDescent="0.4">
      <c r="A55" s="4"/>
      <c r="B55" s="5" t="s">
        <v>261</v>
      </c>
      <c r="C55" s="4"/>
    </row>
    <row r="56" spans="1:3" ht="22" customHeight="1" x14ac:dyDescent="0.35">
      <c r="A56" s="4"/>
      <c r="B56" s="132" t="s">
        <v>96</v>
      </c>
      <c r="C56" s="4"/>
    </row>
    <row r="57" spans="1:3" ht="22" customHeight="1" x14ac:dyDescent="0.35">
      <c r="A57" s="4"/>
      <c r="B57" s="132" t="s">
        <v>455</v>
      </c>
      <c r="C57" s="4"/>
    </row>
    <row r="58" spans="1:3" ht="22" customHeight="1" x14ac:dyDescent="0.35">
      <c r="A58" s="4"/>
      <c r="B58" s="132" t="s">
        <v>456</v>
      </c>
      <c r="C58" s="4"/>
    </row>
    <row r="59" spans="1:3" ht="22" customHeight="1" thickBot="1" x14ac:dyDescent="0.4">
      <c r="A59" s="4"/>
      <c r="B59" s="133" t="s">
        <v>457</v>
      </c>
      <c r="C59" s="4"/>
    </row>
    <row r="60" spans="1:3" ht="21" x14ac:dyDescent="0.35">
      <c r="B60" s="131"/>
    </row>
    <row r="61" spans="1:3" ht="29.15" customHeight="1" thickBot="1" x14ac:dyDescent="0.4">
      <c r="B61" s="4" t="s">
        <v>458</v>
      </c>
    </row>
    <row r="62" spans="1:3" ht="21.5" thickBot="1" x14ac:dyDescent="0.4">
      <c r="B62" s="5" t="s">
        <v>261</v>
      </c>
    </row>
    <row r="63" spans="1:3" ht="21" x14ac:dyDescent="0.35">
      <c r="B63" s="132" t="s">
        <v>459</v>
      </c>
    </row>
    <row r="64" spans="1:3" ht="21" x14ac:dyDescent="0.35">
      <c r="B64" s="132" t="s">
        <v>460</v>
      </c>
    </row>
    <row r="65" spans="2:8" ht="21" x14ac:dyDescent="0.35">
      <c r="B65" s="132" t="s">
        <v>461</v>
      </c>
    </row>
    <row r="66" spans="2:8" ht="21" x14ac:dyDescent="0.35">
      <c r="B66" s="132" t="s">
        <v>462</v>
      </c>
    </row>
    <row r="67" spans="2:8" ht="21.5" thickBot="1" x14ac:dyDescent="0.4">
      <c r="B67" s="133" t="s">
        <v>457</v>
      </c>
    </row>
    <row r="68" spans="2:8" ht="21.5" thickBot="1" x14ac:dyDescent="0.4">
      <c r="B68" s="134"/>
    </row>
    <row r="69" spans="2:8" ht="25" thickBot="1" x14ac:dyDescent="0.4">
      <c r="B69" s="122" t="s">
        <v>266</v>
      </c>
    </row>
    <row r="70" spans="2:8" ht="42.5" thickBot="1" x14ac:dyDescent="0.4">
      <c r="B70" s="63" t="s">
        <v>267</v>
      </c>
    </row>
    <row r="71" spans="2:8" ht="42" x14ac:dyDescent="0.35">
      <c r="B71" s="130" t="s">
        <v>463</v>
      </c>
    </row>
    <row r="72" spans="2:8" ht="42" x14ac:dyDescent="0.35">
      <c r="B72" s="127" t="s">
        <v>464</v>
      </c>
      <c r="D72" s="135"/>
    </row>
    <row r="73" spans="2:8" ht="42" x14ac:dyDescent="0.35">
      <c r="B73" s="127" t="s">
        <v>465</v>
      </c>
      <c r="D73" s="135"/>
    </row>
    <row r="74" spans="2:8" ht="21" x14ac:dyDescent="0.35">
      <c r="B74" s="127" t="s">
        <v>466</v>
      </c>
      <c r="D74" s="135"/>
    </row>
    <row r="75" spans="2:8" ht="63.5" thickBot="1" x14ac:dyDescent="0.4">
      <c r="B75" s="128" t="s">
        <v>467</v>
      </c>
      <c r="D75" s="135"/>
    </row>
    <row r="76" spans="2:8" ht="15" thickBot="1" x14ac:dyDescent="0.4"/>
    <row r="77" spans="2:8" ht="25" thickBot="1" x14ac:dyDescent="0.4">
      <c r="B77" s="122" t="s">
        <v>268</v>
      </c>
    </row>
    <row r="78" spans="2:8" ht="30" thickBot="1" x14ac:dyDescent="0.4">
      <c r="B78" s="55" t="s">
        <v>269</v>
      </c>
      <c r="C78" s="54"/>
      <c r="D78" s="54"/>
      <c r="E78" s="54"/>
      <c r="F78" s="54"/>
      <c r="G78" s="54"/>
      <c r="H78" s="54"/>
    </row>
    <row r="79" spans="2:8" ht="21" x14ac:dyDescent="0.35">
      <c r="B79" s="136" t="s">
        <v>468</v>
      </c>
      <c r="D79" s="135"/>
    </row>
    <row r="80" spans="2:8" ht="21" x14ac:dyDescent="0.35">
      <c r="B80" s="137" t="s">
        <v>469</v>
      </c>
      <c r="D80" s="135"/>
    </row>
    <row r="81" spans="2:5" ht="21" x14ac:dyDescent="0.35">
      <c r="B81" s="137" t="s">
        <v>470</v>
      </c>
      <c r="D81" s="135"/>
    </row>
    <row r="82" spans="2:5" ht="21" x14ac:dyDescent="0.35">
      <c r="B82" s="137" t="s">
        <v>471</v>
      </c>
      <c r="E82" s="138"/>
    </row>
    <row r="83" spans="2:5" ht="42" x14ac:dyDescent="0.35">
      <c r="B83" s="139" t="s">
        <v>472</v>
      </c>
      <c r="E83" s="138"/>
    </row>
    <row r="84" spans="2:5" ht="42" x14ac:dyDescent="0.35">
      <c r="B84" s="139" t="s">
        <v>473</v>
      </c>
      <c r="E84" s="138"/>
    </row>
    <row r="85" spans="2:5" ht="21" x14ac:dyDescent="0.35">
      <c r="B85" s="137" t="s">
        <v>474</v>
      </c>
      <c r="E85" s="138"/>
    </row>
    <row r="86" spans="2:5" ht="42" x14ac:dyDescent="0.35">
      <c r="B86" s="139" t="s">
        <v>475</v>
      </c>
      <c r="E86" s="138"/>
    </row>
    <row r="87" spans="2:5" ht="42" x14ac:dyDescent="0.35">
      <c r="B87" s="139" t="s">
        <v>476</v>
      </c>
      <c r="E87" s="138"/>
    </row>
    <row r="88" spans="2:5" ht="21" x14ac:dyDescent="0.35">
      <c r="B88" s="137" t="s">
        <v>477</v>
      </c>
      <c r="E88" s="138"/>
    </row>
    <row r="89" spans="2:5" ht="21" x14ac:dyDescent="0.35">
      <c r="B89" s="137" t="s">
        <v>478</v>
      </c>
    </row>
    <row r="90" spans="2:5" ht="21" x14ac:dyDescent="0.35">
      <c r="B90" s="137" t="s">
        <v>479</v>
      </c>
    </row>
    <row r="91" spans="2:5" ht="21" x14ac:dyDescent="0.35">
      <c r="B91" s="137" t="s">
        <v>480</v>
      </c>
    </row>
    <row r="92" spans="2:5" ht="21" x14ac:dyDescent="0.35">
      <c r="B92" s="137" t="s">
        <v>481</v>
      </c>
    </row>
    <row r="93" spans="2:5" ht="21" x14ac:dyDescent="0.35">
      <c r="B93" s="137" t="s">
        <v>482</v>
      </c>
    </row>
    <row r="94" spans="2:5" ht="21.5" thickBot="1" x14ac:dyDescent="0.4">
      <c r="B94" s="140" t="s">
        <v>483</v>
      </c>
    </row>
    <row r="96" spans="2:5" ht="15" thickBot="1" x14ac:dyDescent="0.4"/>
    <row r="97" spans="2:8" ht="24.5" x14ac:dyDescent="0.35">
      <c r="B97" s="125" t="s">
        <v>484</v>
      </c>
    </row>
    <row r="98" spans="2:8" ht="25" thickBot="1" x14ac:dyDescent="0.4">
      <c r="B98" s="141" t="s">
        <v>270</v>
      </c>
    </row>
    <row r="99" spans="2:8" ht="49.5" thickBot="1" x14ac:dyDescent="0.4">
      <c r="B99" s="55" t="s">
        <v>271</v>
      </c>
      <c r="C99" s="54"/>
      <c r="D99" s="54"/>
      <c r="E99" s="54"/>
      <c r="F99" s="54"/>
      <c r="G99" s="54"/>
      <c r="H99" s="54"/>
    </row>
    <row r="100" spans="2:8" ht="21" x14ac:dyDescent="0.35">
      <c r="B100" s="142" t="s">
        <v>485</v>
      </c>
    </row>
    <row r="101" spans="2:8" ht="42" x14ac:dyDescent="0.35">
      <c r="B101" s="139" t="s">
        <v>486</v>
      </c>
    </row>
    <row r="102" spans="2:8" ht="42" x14ac:dyDescent="0.35">
      <c r="B102" s="139" t="s">
        <v>487</v>
      </c>
    </row>
    <row r="103" spans="2:8" ht="21" x14ac:dyDescent="0.35">
      <c r="B103" s="139" t="s">
        <v>488</v>
      </c>
    </row>
    <row r="104" spans="2:8" ht="21" x14ac:dyDescent="0.35">
      <c r="B104" s="137" t="s">
        <v>489</v>
      </c>
    </row>
    <row r="105" spans="2:8" ht="21" x14ac:dyDescent="0.35">
      <c r="B105" s="137" t="s">
        <v>490</v>
      </c>
    </row>
    <row r="106" spans="2:8" ht="21" x14ac:dyDescent="0.35">
      <c r="B106" s="137" t="s">
        <v>491</v>
      </c>
    </row>
    <row r="107" spans="2:8" ht="21.5" thickBot="1" x14ac:dyDescent="0.4">
      <c r="B107" s="140" t="s">
        <v>492</v>
      </c>
      <c r="E107" s="113"/>
    </row>
    <row r="108" spans="2:8" x14ac:dyDescent="0.35">
      <c r="E108" s="138"/>
    </row>
    <row r="109" spans="2:8" ht="15" thickBot="1" x14ac:dyDescent="0.4">
      <c r="E109" s="138"/>
    </row>
    <row r="110" spans="2:8" ht="14.5" customHeight="1" thickBot="1" x14ac:dyDescent="0.4">
      <c r="B110" s="5" t="s">
        <v>241</v>
      </c>
    </row>
    <row r="111" spans="2:8" ht="21" x14ac:dyDescent="0.7">
      <c r="B111" s="143" t="s">
        <v>493</v>
      </c>
    </row>
    <row r="112" spans="2:8" ht="21" x14ac:dyDescent="0.7">
      <c r="B112" s="143" t="s">
        <v>494</v>
      </c>
    </row>
    <row r="113" spans="2:2" ht="21" x14ac:dyDescent="0.7">
      <c r="B113" s="143" t="s">
        <v>495</v>
      </c>
    </row>
    <row r="114" spans="2:2" ht="21" x14ac:dyDescent="0.7">
      <c r="B114" s="143" t="s">
        <v>496</v>
      </c>
    </row>
    <row r="115" spans="2:2" ht="21" x14ac:dyDescent="0.7">
      <c r="B115" s="143" t="s">
        <v>497</v>
      </c>
    </row>
    <row r="116" spans="2:2" ht="21" x14ac:dyDescent="0.7">
      <c r="B116" s="143" t="s">
        <v>498</v>
      </c>
    </row>
    <row r="117" spans="2:2" ht="21" x14ac:dyDescent="0.7">
      <c r="B117" s="143" t="s">
        <v>499</v>
      </c>
    </row>
    <row r="118" spans="2:2" ht="21" x14ac:dyDescent="0.7">
      <c r="B118" s="143" t="s">
        <v>500</v>
      </c>
    </row>
    <row r="119" spans="2:2" ht="21" x14ac:dyDescent="0.7">
      <c r="B119" s="143" t="s">
        <v>501</v>
      </c>
    </row>
    <row r="120" spans="2:2" ht="21" x14ac:dyDescent="0.7">
      <c r="B120" s="143" t="s">
        <v>502</v>
      </c>
    </row>
    <row r="121" spans="2:2" ht="21" x14ac:dyDescent="0.7">
      <c r="B121" s="143" t="s">
        <v>503</v>
      </c>
    </row>
    <row r="122" spans="2:2" ht="21" x14ac:dyDescent="0.7">
      <c r="B122" s="143" t="s">
        <v>504</v>
      </c>
    </row>
    <row r="123" spans="2:2" ht="21" x14ac:dyDescent="0.7">
      <c r="B123" s="143" t="s">
        <v>505</v>
      </c>
    </row>
    <row r="124" spans="2:2" ht="21" x14ac:dyDescent="0.7">
      <c r="B124" s="143" t="s">
        <v>506</v>
      </c>
    </row>
    <row r="125" spans="2:2" ht="21" x14ac:dyDescent="0.7">
      <c r="B125" s="143" t="s">
        <v>507</v>
      </c>
    </row>
    <row r="126" spans="2:2" ht="21" x14ac:dyDescent="0.7">
      <c r="B126" s="143" t="s">
        <v>508</v>
      </c>
    </row>
    <row r="127" spans="2:2" ht="21" x14ac:dyDescent="0.7">
      <c r="B127" s="143" t="s">
        <v>509</v>
      </c>
    </row>
    <row r="128" spans="2:2" ht="21" x14ac:dyDescent="0.7">
      <c r="B128" s="143" t="s">
        <v>510</v>
      </c>
    </row>
    <row r="129" spans="2:2" ht="21" x14ac:dyDescent="0.7">
      <c r="B129" s="143" t="s">
        <v>511</v>
      </c>
    </row>
    <row r="131" spans="2:2" ht="15" thickBot="1" x14ac:dyDescent="0.4"/>
    <row r="132" spans="2:2" ht="21.5" thickBot="1" x14ac:dyDescent="0.4">
      <c r="B132" s="5" t="s">
        <v>512</v>
      </c>
    </row>
    <row r="133" spans="2:2" ht="21" x14ac:dyDescent="0.7">
      <c r="B133" s="144" t="s">
        <v>513</v>
      </c>
    </row>
    <row r="134" spans="2:2" ht="21" x14ac:dyDescent="0.7">
      <c r="B134" s="144" t="s">
        <v>514</v>
      </c>
    </row>
    <row r="135" spans="2:2" ht="21" x14ac:dyDescent="0.7">
      <c r="B135" s="144" t="s">
        <v>515</v>
      </c>
    </row>
    <row r="136" spans="2:2" ht="21" x14ac:dyDescent="0.7">
      <c r="B136" s="144" t="s">
        <v>516</v>
      </c>
    </row>
    <row r="137" spans="2:2" ht="21" x14ac:dyDescent="0.7">
      <c r="B137" s="144" t="s">
        <v>517</v>
      </c>
    </row>
    <row r="138" spans="2:2" ht="21" x14ac:dyDescent="0.7">
      <c r="B138" s="144" t="s">
        <v>518</v>
      </c>
    </row>
    <row r="139" spans="2:2" ht="21" x14ac:dyDescent="0.7">
      <c r="B139" s="144" t="s">
        <v>519</v>
      </c>
    </row>
    <row r="140" spans="2:2" ht="21" x14ac:dyDescent="0.7">
      <c r="B140" s="144" t="s">
        <v>520</v>
      </c>
    </row>
    <row r="141" spans="2:2" ht="21" x14ac:dyDescent="0.7">
      <c r="B141" s="144" t="s">
        <v>521</v>
      </c>
    </row>
    <row r="142" spans="2:2" ht="21" x14ac:dyDescent="0.7">
      <c r="B142" s="144" t="s">
        <v>522</v>
      </c>
    </row>
    <row r="143" spans="2:2" ht="21" x14ac:dyDescent="0.7">
      <c r="B143" s="144" t="s">
        <v>523</v>
      </c>
    </row>
    <row r="144" spans="2:2" ht="21" x14ac:dyDescent="0.7">
      <c r="B144" s="144" t="s">
        <v>524</v>
      </c>
    </row>
    <row r="145" spans="2:2" ht="21" x14ac:dyDescent="0.7">
      <c r="B145" s="144" t="s">
        <v>525</v>
      </c>
    </row>
    <row r="146" spans="2:2" ht="21" x14ac:dyDescent="0.7">
      <c r="B146" s="144" t="s">
        <v>526</v>
      </c>
    </row>
    <row r="147" spans="2:2" ht="21" x14ac:dyDescent="0.7">
      <c r="B147" s="144" t="s">
        <v>527</v>
      </c>
    </row>
    <row r="148" spans="2:2" ht="21" x14ac:dyDescent="0.7">
      <c r="B148" s="144" t="s">
        <v>528</v>
      </c>
    </row>
    <row r="149" spans="2:2" ht="21" x14ac:dyDescent="0.7">
      <c r="B149" s="144" t="s">
        <v>529</v>
      </c>
    </row>
    <row r="150" spans="2:2" ht="21" x14ac:dyDescent="0.7">
      <c r="B150" s="144" t="s">
        <v>530</v>
      </c>
    </row>
    <row r="151" spans="2:2" ht="21" x14ac:dyDescent="0.7">
      <c r="B151" s="144" t="s">
        <v>531</v>
      </c>
    </row>
    <row r="152" spans="2:2" ht="21" x14ac:dyDescent="0.7">
      <c r="B152" s="144" t="s">
        <v>532</v>
      </c>
    </row>
    <row r="153" spans="2:2" ht="21" x14ac:dyDescent="0.7">
      <c r="B153" s="144" t="s">
        <v>533</v>
      </c>
    </row>
    <row r="154" spans="2:2" ht="21" x14ac:dyDescent="0.7">
      <c r="B154" s="144" t="s">
        <v>534</v>
      </c>
    </row>
    <row r="155" spans="2:2" ht="21" x14ac:dyDescent="0.7">
      <c r="B155" s="144" t="s">
        <v>535</v>
      </c>
    </row>
    <row r="156" spans="2:2" ht="21" x14ac:dyDescent="0.7">
      <c r="B156" s="144" t="s">
        <v>536</v>
      </c>
    </row>
    <row r="157" spans="2:2" ht="21" x14ac:dyDescent="0.7">
      <c r="B157" s="144" t="s">
        <v>537</v>
      </c>
    </row>
    <row r="158" spans="2:2" ht="21.5" thickBot="1" x14ac:dyDescent="0.75">
      <c r="B158" s="145" t="s">
        <v>538</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CF12-3F9E-497B-AC29-0C739ACCAB72}">
  <dimension ref="B1:I68"/>
  <sheetViews>
    <sheetView rightToLeft="1" zoomScale="84" workbookViewId="0">
      <selection activeCell="B20" sqref="B20"/>
    </sheetView>
  </sheetViews>
  <sheetFormatPr defaultColWidth="8.58203125" defaultRowHeight="16" x14ac:dyDescent="0.4"/>
  <cols>
    <col min="1" max="1" width="8.58203125" style="3"/>
    <col min="2" max="2" width="73.5" style="149" bestFit="1" customWidth="1"/>
    <col min="3" max="3" width="9.83203125" style="149" customWidth="1"/>
    <col min="4" max="4" width="66" style="149" customWidth="1"/>
    <col min="5" max="5" width="9.83203125" style="149" customWidth="1"/>
    <col min="6" max="6" width="73.58203125" style="149" customWidth="1"/>
    <col min="7" max="16384" width="8.58203125" style="3"/>
  </cols>
  <sheetData>
    <row r="1" spans="2:9" ht="25" thickBot="1" x14ac:dyDescent="0.75">
      <c r="B1" s="146" t="s">
        <v>539</v>
      </c>
      <c r="C1" s="49"/>
      <c r="D1" s="147" t="s">
        <v>540</v>
      </c>
      <c r="E1" s="49"/>
      <c r="F1" s="147" t="s">
        <v>541</v>
      </c>
    </row>
    <row r="2" spans="2:9" ht="21" x14ac:dyDescent="0.7">
      <c r="B2" s="174" t="s">
        <v>542</v>
      </c>
      <c r="C2" s="49"/>
      <c r="D2" s="148" t="s">
        <v>543</v>
      </c>
      <c r="E2" s="49"/>
      <c r="F2" s="148" t="s">
        <v>544</v>
      </c>
    </row>
    <row r="3" spans="2:9" ht="21" x14ac:dyDescent="0.7">
      <c r="B3" s="144" t="s">
        <v>545</v>
      </c>
      <c r="C3" s="49"/>
      <c r="D3" s="144" t="s">
        <v>546</v>
      </c>
      <c r="E3" s="49"/>
      <c r="F3" s="144" t="s">
        <v>547</v>
      </c>
    </row>
    <row r="4" spans="2:9" ht="21" x14ac:dyDescent="0.7">
      <c r="B4" s="174" t="s">
        <v>548</v>
      </c>
      <c r="C4" s="49"/>
      <c r="D4" s="144" t="s">
        <v>549</v>
      </c>
      <c r="E4" s="49"/>
      <c r="F4" s="144" t="s">
        <v>550</v>
      </c>
      <c r="I4" s="3" t="s">
        <v>551</v>
      </c>
    </row>
    <row r="5" spans="2:9" ht="21" x14ac:dyDescent="0.7">
      <c r="B5" s="144" t="s">
        <v>552</v>
      </c>
      <c r="C5" s="49"/>
      <c r="D5" s="144" t="s">
        <v>553</v>
      </c>
      <c r="E5" s="49"/>
      <c r="F5" s="144" t="s">
        <v>554</v>
      </c>
    </row>
    <row r="6" spans="2:9" ht="21" x14ac:dyDescent="0.7">
      <c r="B6" s="144" t="s">
        <v>555</v>
      </c>
      <c r="C6" s="49"/>
      <c r="D6" s="144" t="s">
        <v>556</v>
      </c>
      <c r="E6" s="49"/>
      <c r="F6" s="144" t="s">
        <v>557</v>
      </c>
      <c r="I6" s="3" t="e" cm="1">
        <f t="array" aca="1" ref="I6" ca="1">INDIRECT(B1)</f>
        <v>#REF!</v>
      </c>
    </row>
    <row r="7" spans="2:9" ht="21" x14ac:dyDescent="0.7">
      <c r="B7" s="174" t="s">
        <v>558</v>
      </c>
      <c r="C7" s="49"/>
      <c r="D7" s="144" t="s">
        <v>559</v>
      </c>
      <c r="E7" s="49"/>
      <c r="F7" s="144" t="s">
        <v>560</v>
      </c>
    </row>
    <row r="8" spans="2:9" ht="21" x14ac:dyDescent="0.7">
      <c r="B8" s="174" t="s">
        <v>561</v>
      </c>
      <c r="C8" s="49"/>
      <c r="D8" s="144" t="s">
        <v>562</v>
      </c>
      <c r="E8" s="49"/>
      <c r="F8" s="144" t="s">
        <v>563</v>
      </c>
    </row>
    <row r="9" spans="2:9" ht="21" x14ac:dyDescent="0.7">
      <c r="B9" s="174" t="s">
        <v>564</v>
      </c>
      <c r="C9" s="49"/>
      <c r="D9" s="144" t="s">
        <v>565</v>
      </c>
      <c r="E9" s="49"/>
      <c r="F9" s="144" t="s">
        <v>566</v>
      </c>
    </row>
    <row r="10" spans="2:9" ht="21.5" thickBot="1" x14ac:dyDescent="0.75">
      <c r="B10" s="174" t="s">
        <v>567</v>
      </c>
      <c r="C10" s="49"/>
      <c r="D10" s="144" t="s">
        <v>568</v>
      </c>
      <c r="E10" s="49"/>
      <c r="F10" s="145" t="s">
        <v>569</v>
      </c>
    </row>
    <row r="11" spans="2:9" ht="21" x14ac:dyDescent="0.7">
      <c r="B11" s="144" t="s">
        <v>570</v>
      </c>
      <c r="C11" s="49"/>
      <c r="D11" s="144" t="s">
        <v>571</v>
      </c>
      <c r="E11" s="49"/>
    </row>
    <row r="12" spans="2:9" ht="21" x14ac:dyDescent="0.7">
      <c r="B12" s="144" t="s">
        <v>572</v>
      </c>
      <c r="C12" s="49"/>
      <c r="D12" s="144" t="s">
        <v>573</v>
      </c>
      <c r="E12" s="49"/>
    </row>
    <row r="13" spans="2:9" ht="21" x14ac:dyDescent="0.7">
      <c r="B13" s="174" t="s">
        <v>574</v>
      </c>
      <c r="C13" s="49"/>
      <c r="D13" s="144" t="s">
        <v>575</v>
      </c>
      <c r="E13" s="49"/>
    </row>
    <row r="14" spans="2:9" ht="21" x14ac:dyDescent="0.7">
      <c r="B14" s="144" t="s">
        <v>576</v>
      </c>
      <c r="C14" s="49"/>
      <c r="D14" s="144" t="s">
        <v>577</v>
      </c>
      <c r="E14" s="49"/>
    </row>
    <row r="15" spans="2:9" ht="21" x14ac:dyDescent="0.7">
      <c r="B15" s="144" t="s">
        <v>578</v>
      </c>
      <c r="C15" s="49"/>
      <c r="D15" s="144" t="s">
        <v>579</v>
      </c>
      <c r="E15" s="49"/>
    </row>
    <row r="16" spans="2:9" ht="21" x14ac:dyDescent="0.7">
      <c r="B16" s="144" t="s">
        <v>580</v>
      </c>
      <c r="C16" s="49"/>
      <c r="D16" s="144" t="s">
        <v>581</v>
      </c>
      <c r="E16" s="49"/>
    </row>
    <row r="17" spans="2:5" ht="21" x14ac:dyDescent="0.7">
      <c r="B17" s="144" t="s">
        <v>582</v>
      </c>
      <c r="C17" s="49"/>
      <c r="D17" s="144" t="s">
        <v>583</v>
      </c>
      <c r="E17" s="49"/>
    </row>
    <row r="18" spans="2:5" ht="21" x14ac:dyDescent="0.7">
      <c r="B18" s="144" t="s">
        <v>584</v>
      </c>
      <c r="C18" s="49"/>
      <c r="D18" s="144" t="s">
        <v>585</v>
      </c>
      <c r="E18" s="49"/>
    </row>
    <row r="19" spans="2:5" ht="21" x14ac:dyDescent="0.7">
      <c r="B19" s="144" t="s">
        <v>586</v>
      </c>
      <c r="C19" s="49"/>
      <c r="D19" s="144" t="s">
        <v>587</v>
      </c>
      <c r="E19" s="49"/>
    </row>
    <row r="20" spans="2:5" ht="21" x14ac:dyDescent="0.7">
      <c r="B20" s="144" t="s">
        <v>588</v>
      </c>
      <c r="C20" s="49"/>
      <c r="D20" s="144" t="s">
        <v>589</v>
      </c>
      <c r="E20" s="49"/>
    </row>
    <row r="21" spans="2:5" ht="21" x14ac:dyDescent="0.7">
      <c r="B21" s="144" t="s">
        <v>590</v>
      </c>
      <c r="C21" s="49"/>
      <c r="D21" s="144" t="s">
        <v>591</v>
      </c>
      <c r="E21" s="49"/>
    </row>
    <row r="22" spans="2:5" ht="21" x14ac:dyDescent="0.7">
      <c r="B22" s="144" t="s">
        <v>592</v>
      </c>
      <c r="C22" s="49"/>
      <c r="D22" s="144" t="s">
        <v>593</v>
      </c>
      <c r="E22" s="49"/>
    </row>
    <row r="23" spans="2:5" ht="21" x14ac:dyDescent="0.7">
      <c r="B23" s="144" t="s">
        <v>594</v>
      </c>
      <c r="C23" s="49"/>
      <c r="D23" s="144" t="s">
        <v>595</v>
      </c>
      <c r="E23" s="49"/>
    </row>
    <row r="24" spans="2:5" ht="21" x14ac:dyDescent="0.7">
      <c r="B24" s="144" t="s">
        <v>596</v>
      </c>
      <c r="C24" s="49"/>
      <c r="D24" s="144" t="s">
        <v>597</v>
      </c>
      <c r="E24" s="49"/>
    </row>
    <row r="25" spans="2:5" ht="21" x14ac:dyDescent="0.7">
      <c r="B25" s="144" t="s">
        <v>598</v>
      </c>
      <c r="C25" s="49"/>
      <c r="D25" s="144" t="s">
        <v>599</v>
      </c>
      <c r="E25" s="49"/>
    </row>
    <row r="26" spans="2:5" ht="21" x14ac:dyDescent="0.7">
      <c r="B26" s="144" t="s">
        <v>600</v>
      </c>
      <c r="C26" s="49"/>
      <c r="D26" s="144" t="s">
        <v>601</v>
      </c>
      <c r="E26" s="49"/>
    </row>
    <row r="27" spans="2:5" ht="21" x14ac:dyDescent="0.7">
      <c r="B27" s="144" t="s">
        <v>602</v>
      </c>
      <c r="C27" s="49"/>
      <c r="D27" s="144" t="s">
        <v>603</v>
      </c>
      <c r="E27" s="49"/>
    </row>
    <row r="28" spans="2:5" ht="21" x14ac:dyDescent="0.7">
      <c r="B28" s="144" t="s">
        <v>604</v>
      </c>
      <c r="C28" s="49"/>
      <c r="D28" s="144" t="s">
        <v>605</v>
      </c>
      <c r="E28" s="49"/>
    </row>
    <row r="29" spans="2:5" ht="21" x14ac:dyDescent="0.7">
      <c r="B29" s="144" t="s">
        <v>606</v>
      </c>
      <c r="C29" s="49"/>
      <c r="D29" s="144" t="s">
        <v>607</v>
      </c>
      <c r="E29" s="49"/>
    </row>
    <row r="30" spans="2:5" ht="21" x14ac:dyDescent="0.7">
      <c r="B30" s="144" t="s">
        <v>608</v>
      </c>
      <c r="C30" s="49"/>
      <c r="D30" s="144" t="s">
        <v>609</v>
      </c>
      <c r="E30" s="49"/>
    </row>
    <row r="31" spans="2:5" ht="21" x14ac:dyDescent="0.7">
      <c r="B31" s="144" t="s">
        <v>610</v>
      </c>
      <c r="C31" s="49"/>
      <c r="D31" s="144" t="s">
        <v>611</v>
      </c>
      <c r="E31" s="49"/>
    </row>
    <row r="32" spans="2:5" ht="21" x14ac:dyDescent="0.7">
      <c r="B32" s="174" t="s">
        <v>612</v>
      </c>
      <c r="C32" s="49"/>
      <c r="D32" s="144" t="s">
        <v>613</v>
      </c>
      <c r="E32" s="49"/>
    </row>
    <row r="33" spans="2:5" ht="21" x14ac:dyDescent="0.7">
      <c r="B33" s="144" t="s">
        <v>614</v>
      </c>
      <c r="C33" s="49"/>
      <c r="D33" s="144" t="s">
        <v>615</v>
      </c>
      <c r="E33" s="49"/>
    </row>
    <row r="34" spans="2:5" ht="21" x14ac:dyDescent="0.7">
      <c r="B34" s="144" t="s">
        <v>616</v>
      </c>
      <c r="C34" s="49"/>
      <c r="D34" s="144" t="s">
        <v>617</v>
      </c>
      <c r="E34" s="49"/>
    </row>
    <row r="35" spans="2:5" ht="21" x14ac:dyDescent="0.7">
      <c r="B35" s="144" t="s">
        <v>618</v>
      </c>
      <c r="C35" s="49"/>
      <c r="D35" s="144" t="s">
        <v>619</v>
      </c>
      <c r="E35" s="49"/>
    </row>
    <row r="36" spans="2:5" ht="21" x14ac:dyDescent="0.7">
      <c r="B36" s="144" t="s">
        <v>620</v>
      </c>
      <c r="C36" s="49"/>
      <c r="D36" s="144" t="s">
        <v>621</v>
      </c>
      <c r="E36" s="49"/>
    </row>
    <row r="37" spans="2:5" ht="21.5" thickBot="1" x14ac:dyDescent="0.75">
      <c r="B37" s="144" t="s">
        <v>622</v>
      </c>
      <c r="C37" s="49"/>
      <c r="D37" s="145" t="s">
        <v>623</v>
      </c>
      <c r="E37" s="49"/>
    </row>
    <row r="38" spans="2:5" ht="21" x14ac:dyDescent="0.7">
      <c r="B38" s="144" t="s">
        <v>624</v>
      </c>
    </row>
    <row r="39" spans="2:5" ht="21" x14ac:dyDescent="0.7">
      <c r="B39" s="144" t="s">
        <v>625</v>
      </c>
    </row>
    <row r="40" spans="2:5" ht="21" x14ac:dyDescent="0.7">
      <c r="B40" s="144" t="s">
        <v>626</v>
      </c>
    </row>
    <row r="41" spans="2:5" ht="21" x14ac:dyDescent="0.7">
      <c r="B41" s="144" t="s">
        <v>627</v>
      </c>
    </row>
    <row r="42" spans="2:5" ht="21" x14ac:dyDescent="0.7">
      <c r="B42" s="144" t="s">
        <v>628</v>
      </c>
    </row>
    <row r="43" spans="2:5" ht="21" x14ac:dyDescent="0.7">
      <c r="B43" s="144" t="s">
        <v>629</v>
      </c>
    </row>
    <row r="44" spans="2:5" ht="21.5" thickBot="1" x14ac:dyDescent="0.75">
      <c r="B44" s="145" t="s">
        <v>630</v>
      </c>
    </row>
    <row r="67" spans="3:3" ht="195" customHeight="1" x14ac:dyDescent="0.4">
      <c r="C67" s="149" t="s">
        <v>400</v>
      </c>
    </row>
    <row r="68" spans="3:3" ht="165" customHeight="1" x14ac:dyDescent="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4A4AE85CCAE9498FBC785D0641A589" ma:contentTypeVersion="18" ma:contentTypeDescription="Create a new document." ma:contentTypeScope="" ma:versionID="54ac8c67b57a9dd137da79e69ce0b41f">
  <xsd:schema xmlns:xsd="http://www.w3.org/2001/XMLSchema" xmlns:xs="http://www.w3.org/2001/XMLSchema" xmlns:p="http://schemas.microsoft.com/office/2006/metadata/properties" xmlns:ns1="http://schemas.microsoft.com/sharepoint/v3" xmlns:ns2="d75305fe-1584-4802-aba6-2478de3960d0" xmlns:ns3="092b92f6-8cdc-4451-91bc-29957af6c851" targetNamespace="http://schemas.microsoft.com/office/2006/metadata/properties" ma:root="true" ma:fieldsID="5338971c06382faa907a5291a42fb13f" ns1:_="" ns2:_="" ns3:_="">
    <xsd:import namespace="http://schemas.microsoft.com/sharepoint/v3"/>
    <xsd:import namespace="d75305fe-1584-4802-aba6-2478de3960d0"/>
    <xsd:import namespace="092b92f6-8cdc-4451-91bc-29957af6c8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5305fe-1584-4802-aba6-2478de396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3771833-4c4e-4e7f-83dc-d2572fcc725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2b92f6-8cdc-4451-91bc-29957af6c85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695a21a-eb5e-4ee1-ba62-ac9085a31f19}" ma:internalName="TaxCatchAll" ma:showField="CatchAllData" ma:web="092b92f6-8cdc-4451-91bc-29957af6c8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75305fe-1584-4802-aba6-2478de3960d0">
      <Terms xmlns="http://schemas.microsoft.com/office/infopath/2007/PartnerControls"/>
    </lcf76f155ced4ddcb4097134ff3c332f>
    <TaxCatchAll xmlns="092b92f6-8cdc-4451-91bc-29957af6c85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B0E8C48-EA4A-40B8-8271-CB476B16F271}"/>
</file>

<file path=customXml/itemProps2.xml><?xml version="1.0" encoding="utf-8"?>
<ds:datastoreItem xmlns:ds="http://schemas.openxmlformats.org/officeDocument/2006/customXml" ds:itemID="{20D26788-9A82-463B-A073-09BA6E2C9E78}"/>
</file>

<file path=customXml/itemProps3.xml><?xml version="1.0" encoding="utf-8"?>
<ds:datastoreItem xmlns:ds="http://schemas.openxmlformats.org/officeDocument/2006/customXml" ds:itemID="{B277B50D-7960-4363-B851-D9FB0220D7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القدرة الفنية</vt:lpstr>
      <vt:lpstr>برنامج العمل</vt:lpstr>
      <vt:lpstr>خطة الأثر الإجتماعي </vt:lpstr>
      <vt:lpstr>خطة الأثر البيئي</vt:lpstr>
      <vt:lpstr>الرخص و المعادن</vt:lpstr>
      <vt:lpstr>قائمة برنامج العمل</vt:lpstr>
      <vt:lpstr>قائمة خطة الأثر الإجتماعي</vt:lpstr>
      <vt:lpstr>قائمة المعادن</vt:lpstr>
      <vt:lpstr>'الرخص و المعادن'!_Hlk59108911</vt:lpstr>
      <vt:lpstr>'الرخص و المعادن'!_Ref52341320</vt:lpstr>
      <vt:lpstr>'خطة الأثر الإجتماعي '!_Toc127284646</vt:lpstr>
      <vt:lpstr>فئة_أ</vt:lpstr>
      <vt:lpstr>فئة_ب</vt:lpstr>
      <vt:lpstr>فئة_ج</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TURKI AHMED GAMLOW</dc:creator>
  <cp:keywords/>
  <dc:description/>
  <cp:lastModifiedBy>Saleh Khalid Alotaibi</cp:lastModifiedBy>
  <cp:revision/>
  <dcterms:created xsi:type="dcterms:W3CDTF">2024-11-17T12:13:44Z</dcterms:created>
  <dcterms:modified xsi:type="dcterms:W3CDTF">2026-07-15T13:34:10Z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0x010100364A4AE85CCAE9498FBC785D0641A589</vt:lpwstr>
  </property>
</Properties>
</file>